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2"/>
  </bookViews>
  <sheets>
    <sheet name="Základné kolá" sheetId="1" r:id="rId1"/>
    <sheet name="Semifinale" sheetId="2" r:id="rId2"/>
    <sheet name="Finále" sheetId="3" r:id="rId3"/>
    <sheet name="Cas" sheetId="4" r:id="rId4"/>
  </sheets>
  <definedNames/>
  <calcPr fullCalcOnLoad="1"/>
</workbook>
</file>

<file path=xl/comments2.xml><?xml version="1.0" encoding="utf-8"?>
<comments xmlns="http://schemas.openxmlformats.org/spreadsheetml/2006/main">
  <authors>
    <author>Asus</author>
  </authors>
  <commentList>
    <comment ref="C35" authorId="0">
      <text>
        <r>
          <rPr>
            <b/>
            <sz val="8"/>
            <rFont val="Tahoma"/>
            <family val="0"/>
          </rPr>
          <t>Asus: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<sst xmlns="http://schemas.openxmlformats.org/spreadsheetml/2006/main" count="184" uniqueCount="58">
  <si>
    <t>Meno súťažiaceho</t>
  </si>
  <si>
    <t xml:space="preserve">Číslo </t>
  </si>
  <si>
    <t>pracoviska</t>
  </si>
  <si>
    <t>Dosiahnutý čas</t>
  </si>
  <si>
    <t>Minúty</t>
  </si>
  <si>
    <t>Sekundy</t>
  </si>
  <si>
    <t>Body</t>
  </si>
  <si>
    <t>Ohrada</t>
  </si>
  <si>
    <t xml:space="preserve">Celkové </t>
  </si>
  <si>
    <t>skóre</t>
  </si>
  <si>
    <t>Súťažné</t>
  </si>
  <si>
    <t>kolo</t>
  </si>
  <si>
    <t>poradie</t>
  </si>
  <si>
    <t>Strihanie</t>
  </si>
  <si>
    <t>Časomerač 1</t>
  </si>
  <si>
    <t>Časomerač 2</t>
  </si>
  <si>
    <t>Meno</t>
  </si>
  <si>
    <t>Podpis</t>
  </si>
  <si>
    <t>Počet strihaných ovcí:</t>
  </si>
  <si>
    <t>Semifinále</t>
  </si>
  <si>
    <t>Finále</t>
  </si>
  <si>
    <t>Meno:</t>
  </si>
  <si>
    <t>Celé</t>
  </si>
  <si>
    <t>body</t>
  </si>
  <si>
    <t>Výpočet</t>
  </si>
  <si>
    <t>Časomerač 3</t>
  </si>
  <si>
    <t>sek.</t>
  </si>
  <si>
    <t>min.</t>
  </si>
  <si>
    <t>SEMIFINÁLE</t>
  </si>
  <si>
    <t>FINÁLE</t>
  </si>
  <si>
    <t>Výsledková listina - vyraďovacie kolá</t>
  </si>
  <si>
    <t>Výsledková listina - semifinále</t>
  </si>
  <si>
    <t>Výsledková listina - finále</t>
  </si>
  <si>
    <t>Dudáš Dušan</t>
  </si>
  <si>
    <t>Sobek Slavomír</t>
  </si>
  <si>
    <t>Decký Juraj</t>
  </si>
  <si>
    <t>Časomerač 4</t>
  </si>
  <si>
    <t>Ing. Štefan Mizerák</t>
  </si>
  <si>
    <t>Šimák Adam</t>
  </si>
  <si>
    <t>Hankovský Jozef</t>
  </si>
  <si>
    <t>Anna Bobulská</t>
  </si>
  <si>
    <t>Smoleňák Tomáš</t>
  </si>
  <si>
    <t>Neugebauer Lukáš</t>
  </si>
  <si>
    <t>Pavčiak Rudolf</t>
  </si>
  <si>
    <t>Sepeši Radovan</t>
  </si>
  <si>
    <t>Kutaj Peter</t>
  </si>
  <si>
    <t>Smoleňak Pavol</t>
  </si>
  <si>
    <t>Smoleňak Šimon</t>
  </si>
  <si>
    <t>Smoleňak Ondrej</t>
  </si>
  <si>
    <t>Olšiak Martin</t>
  </si>
  <si>
    <t>Jarosz Kristian</t>
  </si>
  <si>
    <t>Smoleňak Milan</t>
  </si>
  <si>
    <t>Kučera Peter</t>
  </si>
  <si>
    <t>Anna Kundrátová</t>
  </si>
  <si>
    <t>Gabriela Kundrátová</t>
  </si>
  <si>
    <t>Anna Kovačíková</t>
  </si>
  <si>
    <t>Marko Marek</t>
  </si>
  <si>
    <t>diskv.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</si>
</sst>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:ss.0;@"/>
    <numFmt numFmtId="173" formatCode="h:mm:ss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\P\r\a\vd\a;&quot;Pravda&quot;;&quot;Nepravda&quot;"/>
    <numFmt numFmtId="178" formatCode="[$€-2]\ #\ ##,000_);[Red]\([$¥€-2]\ #\ ##,000\)"/>
  </numFmts>
  <fonts count="5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4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25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5" fillId="0" borderId="12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textRotation="255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23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center"/>
      <protection locked="0"/>
    </xf>
    <xf numFmtId="2" fontId="5" fillId="0" borderId="16" xfId="0" applyNumberFormat="1" applyFont="1" applyBorder="1" applyAlignment="1" applyProtection="1">
      <alignment horizontal="center"/>
      <protection/>
    </xf>
    <xf numFmtId="2" fontId="5" fillId="0" borderId="1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2" fontId="1" fillId="0" borderId="11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30" xfId="0" applyFont="1" applyBorder="1" applyAlignment="1" applyProtection="1">
      <alignment/>
      <protection locked="0"/>
    </xf>
    <xf numFmtId="0" fontId="7" fillId="0" borderId="39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right"/>
      <protection/>
    </xf>
    <xf numFmtId="0" fontId="1" fillId="0" borderId="44" xfId="0" applyFont="1" applyBorder="1" applyAlignment="1" applyProtection="1">
      <alignment horizontal="right"/>
      <protection/>
    </xf>
    <xf numFmtId="0" fontId="9" fillId="0" borderId="4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 horizontal="center" vertical="center" textRotation="255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43" xfId="0" applyFont="1" applyBorder="1" applyAlignment="1" applyProtection="1">
      <alignment horizontal="right"/>
      <protection/>
    </xf>
    <xf numFmtId="0" fontId="7" fillId="0" borderId="44" xfId="0" applyFont="1" applyBorder="1" applyAlignment="1" applyProtection="1">
      <alignment horizontal="right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 horizontal="right"/>
      <protection/>
    </xf>
    <xf numFmtId="0" fontId="5" fillId="0" borderId="44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 horizontal="center" textRotation="255"/>
      <protection/>
    </xf>
    <xf numFmtId="0" fontId="6" fillId="0" borderId="25" xfId="0" applyFont="1" applyBorder="1" applyAlignment="1" applyProtection="1">
      <alignment horizontal="center" textRotation="255"/>
      <protection/>
    </xf>
    <xf numFmtId="0" fontId="6" fillId="0" borderId="27" xfId="0" applyFont="1" applyBorder="1" applyAlignment="1" applyProtection="1">
      <alignment horizontal="center" textRotation="255"/>
      <protection/>
    </xf>
    <xf numFmtId="0" fontId="8" fillId="0" borderId="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171450</xdr:colOff>
      <xdr:row>11</xdr:row>
      <xdr:rowOff>104775</xdr:rowOff>
    </xdr:from>
    <xdr:to>
      <xdr:col>26</xdr:col>
      <xdr:colOff>38100</xdr:colOff>
      <xdr:row>13</xdr:row>
      <xdr:rowOff>38100</xdr:rowOff>
    </xdr:to>
    <xdr:sp>
      <xdr:nvSpPr>
        <xdr:cNvPr id="1" name="Ovál 1"/>
        <xdr:cNvSpPr>
          <a:spLocks/>
        </xdr:cNvSpPr>
      </xdr:nvSpPr>
      <xdr:spPr>
        <a:xfrm>
          <a:off x="5762625" y="1924050"/>
          <a:ext cx="609600" cy="257175"/>
        </a:xfrm>
        <a:prstGeom prst="ellipse">
          <a:avLst/>
        </a:prstGeom>
        <a:solidFill>
          <a:srgbClr val="FF0000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7</xdr:row>
      <xdr:rowOff>123825</xdr:rowOff>
    </xdr:from>
    <xdr:to>
      <xdr:col>8</xdr:col>
      <xdr:colOff>85725</xdr:colOff>
      <xdr:row>9</xdr:row>
      <xdr:rowOff>66675</xdr:rowOff>
    </xdr:to>
    <xdr:sp>
      <xdr:nvSpPr>
        <xdr:cNvPr id="2" name="Ovál 1"/>
        <xdr:cNvSpPr>
          <a:spLocks/>
        </xdr:cNvSpPr>
      </xdr:nvSpPr>
      <xdr:spPr>
        <a:xfrm>
          <a:off x="1333500" y="1295400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7</xdr:row>
      <xdr:rowOff>104775</xdr:rowOff>
    </xdr:from>
    <xdr:to>
      <xdr:col>17</xdr:col>
      <xdr:colOff>76200</xdr:colOff>
      <xdr:row>9</xdr:row>
      <xdr:rowOff>47625</xdr:rowOff>
    </xdr:to>
    <xdr:sp>
      <xdr:nvSpPr>
        <xdr:cNvPr id="3" name="Ovál 1"/>
        <xdr:cNvSpPr>
          <a:spLocks/>
        </xdr:cNvSpPr>
      </xdr:nvSpPr>
      <xdr:spPr>
        <a:xfrm>
          <a:off x="3362325" y="1276350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114300</xdr:rowOff>
    </xdr:from>
    <xdr:to>
      <xdr:col>8</xdr:col>
      <xdr:colOff>76200</xdr:colOff>
      <xdr:row>21</xdr:row>
      <xdr:rowOff>47625</xdr:rowOff>
    </xdr:to>
    <xdr:sp>
      <xdr:nvSpPr>
        <xdr:cNvPr id="4" name="Ovál 1"/>
        <xdr:cNvSpPr>
          <a:spLocks/>
        </xdr:cNvSpPr>
      </xdr:nvSpPr>
      <xdr:spPr>
        <a:xfrm>
          <a:off x="1323975" y="3228975"/>
          <a:ext cx="609600" cy="2571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20</xdr:row>
      <xdr:rowOff>104775</xdr:rowOff>
    </xdr:from>
    <xdr:to>
      <xdr:col>17</xdr:col>
      <xdr:colOff>57150</xdr:colOff>
      <xdr:row>22</xdr:row>
      <xdr:rowOff>47625</xdr:rowOff>
    </xdr:to>
    <xdr:sp>
      <xdr:nvSpPr>
        <xdr:cNvPr id="5" name="Ovál 1"/>
        <xdr:cNvSpPr>
          <a:spLocks/>
        </xdr:cNvSpPr>
      </xdr:nvSpPr>
      <xdr:spPr>
        <a:xfrm>
          <a:off x="3343275" y="3381375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42</xdr:row>
      <xdr:rowOff>114300</xdr:rowOff>
    </xdr:from>
    <xdr:to>
      <xdr:col>17</xdr:col>
      <xdr:colOff>66675</xdr:colOff>
      <xdr:row>44</xdr:row>
      <xdr:rowOff>47625</xdr:rowOff>
    </xdr:to>
    <xdr:sp>
      <xdr:nvSpPr>
        <xdr:cNvPr id="6" name="Ovál 1"/>
        <xdr:cNvSpPr>
          <a:spLocks/>
        </xdr:cNvSpPr>
      </xdr:nvSpPr>
      <xdr:spPr>
        <a:xfrm>
          <a:off x="3352800" y="6953250"/>
          <a:ext cx="609600" cy="2571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44</xdr:row>
      <xdr:rowOff>104775</xdr:rowOff>
    </xdr:from>
    <xdr:to>
      <xdr:col>8</xdr:col>
      <xdr:colOff>85725</xdr:colOff>
      <xdr:row>46</xdr:row>
      <xdr:rowOff>38100</xdr:rowOff>
    </xdr:to>
    <xdr:sp>
      <xdr:nvSpPr>
        <xdr:cNvPr id="7" name="Ovál 1"/>
        <xdr:cNvSpPr>
          <a:spLocks/>
        </xdr:cNvSpPr>
      </xdr:nvSpPr>
      <xdr:spPr>
        <a:xfrm>
          <a:off x="1333500" y="7267575"/>
          <a:ext cx="609600" cy="2571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32</xdr:row>
      <xdr:rowOff>114300</xdr:rowOff>
    </xdr:from>
    <xdr:to>
      <xdr:col>17</xdr:col>
      <xdr:colOff>57150</xdr:colOff>
      <xdr:row>34</xdr:row>
      <xdr:rowOff>57150</xdr:rowOff>
    </xdr:to>
    <xdr:sp>
      <xdr:nvSpPr>
        <xdr:cNvPr id="8" name="Ovál 1"/>
        <xdr:cNvSpPr>
          <a:spLocks/>
        </xdr:cNvSpPr>
      </xdr:nvSpPr>
      <xdr:spPr>
        <a:xfrm>
          <a:off x="3343275" y="5334000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32</xdr:row>
      <xdr:rowOff>104775</xdr:rowOff>
    </xdr:from>
    <xdr:to>
      <xdr:col>8</xdr:col>
      <xdr:colOff>123825</xdr:colOff>
      <xdr:row>34</xdr:row>
      <xdr:rowOff>47625</xdr:rowOff>
    </xdr:to>
    <xdr:sp>
      <xdr:nvSpPr>
        <xdr:cNvPr id="9" name="Ovál 1"/>
        <xdr:cNvSpPr>
          <a:spLocks/>
        </xdr:cNvSpPr>
      </xdr:nvSpPr>
      <xdr:spPr>
        <a:xfrm>
          <a:off x="1371600" y="5324475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161925</xdr:colOff>
      <xdr:row>16</xdr:row>
      <xdr:rowOff>104775</xdr:rowOff>
    </xdr:from>
    <xdr:to>
      <xdr:col>26</xdr:col>
      <xdr:colOff>85725</xdr:colOff>
      <xdr:row>18</xdr:row>
      <xdr:rowOff>47625</xdr:rowOff>
    </xdr:to>
    <xdr:sp>
      <xdr:nvSpPr>
        <xdr:cNvPr id="10" name="Ovál 1"/>
        <xdr:cNvSpPr>
          <a:spLocks/>
        </xdr:cNvSpPr>
      </xdr:nvSpPr>
      <xdr:spPr>
        <a:xfrm>
          <a:off x="5753100" y="2733675"/>
          <a:ext cx="66675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41</xdr:row>
      <xdr:rowOff>114300</xdr:rowOff>
    </xdr:from>
    <xdr:to>
      <xdr:col>26</xdr:col>
      <xdr:colOff>57150</xdr:colOff>
      <xdr:row>43</xdr:row>
      <xdr:rowOff>57150</xdr:rowOff>
    </xdr:to>
    <xdr:sp>
      <xdr:nvSpPr>
        <xdr:cNvPr id="11" name="Ovál 1"/>
        <xdr:cNvSpPr>
          <a:spLocks/>
        </xdr:cNvSpPr>
      </xdr:nvSpPr>
      <xdr:spPr>
        <a:xfrm>
          <a:off x="5724525" y="6791325"/>
          <a:ext cx="66675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35</xdr:row>
      <xdr:rowOff>104775</xdr:rowOff>
    </xdr:from>
    <xdr:to>
      <xdr:col>26</xdr:col>
      <xdr:colOff>66675</xdr:colOff>
      <xdr:row>37</xdr:row>
      <xdr:rowOff>38100</xdr:rowOff>
    </xdr:to>
    <xdr:sp>
      <xdr:nvSpPr>
        <xdr:cNvPr id="12" name="Ovál 1"/>
        <xdr:cNvSpPr>
          <a:spLocks/>
        </xdr:cNvSpPr>
      </xdr:nvSpPr>
      <xdr:spPr>
        <a:xfrm>
          <a:off x="5724525" y="5810250"/>
          <a:ext cx="676275" cy="2571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view="pageLayout" zoomScaleNormal="70" workbookViewId="0" topLeftCell="A9">
      <selection activeCell="B28" sqref="B28"/>
    </sheetView>
  </sheetViews>
  <sheetFormatPr defaultColWidth="9.140625" defaultRowHeight="12.75"/>
  <cols>
    <col min="1" max="1" width="11.57421875" style="94" customWidth="1"/>
    <col min="2" max="2" width="34.00390625" style="92" customWidth="1"/>
    <col min="3" max="3" width="14.7109375" style="92" customWidth="1"/>
    <col min="4" max="4" width="9.140625" style="92" customWidth="1"/>
    <col min="5" max="5" width="11.57421875" style="92" customWidth="1"/>
    <col min="6" max="6" width="9.140625" style="92" customWidth="1"/>
    <col min="7" max="7" width="14.8515625" style="92" customWidth="1"/>
    <col min="8" max="9" width="11.28125" style="92" customWidth="1"/>
    <col min="10" max="10" width="10.421875" style="92" customWidth="1"/>
    <col min="11" max="11" width="11.421875" style="93" customWidth="1"/>
    <col min="12" max="16384" width="9.140625" style="94" customWidth="1"/>
  </cols>
  <sheetData>
    <row r="2" spans="1:11" s="49" customFormat="1" ht="27" thickBot="1">
      <c r="A2" s="158" t="s">
        <v>30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3" ht="18.75" thickBot="1">
      <c r="A3" s="164" t="s">
        <v>18</v>
      </c>
      <c r="B3" s="165"/>
      <c r="C3" s="123">
        <v>4</v>
      </c>
    </row>
    <row r="4" ht="18.75" thickBot="1"/>
    <row r="5" spans="1:11" ht="18">
      <c r="A5" s="53" t="s">
        <v>10</v>
      </c>
      <c r="B5" s="162" t="s">
        <v>0</v>
      </c>
      <c r="C5" s="95" t="s">
        <v>1</v>
      </c>
      <c r="D5" s="166" t="s">
        <v>3</v>
      </c>
      <c r="E5" s="167"/>
      <c r="F5" s="168"/>
      <c r="G5" s="96" t="s">
        <v>13</v>
      </c>
      <c r="H5" s="96" t="s">
        <v>7</v>
      </c>
      <c r="I5" s="96" t="s">
        <v>22</v>
      </c>
      <c r="J5" s="97" t="s">
        <v>8</v>
      </c>
      <c r="K5" s="97" t="s">
        <v>8</v>
      </c>
    </row>
    <row r="6" spans="1:11" ht="18.75" thickBot="1">
      <c r="A6" s="57" t="s">
        <v>11</v>
      </c>
      <c r="B6" s="163"/>
      <c r="C6" s="98" t="s">
        <v>2</v>
      </c>
      <c r="D6" s="99" t="s">
        <v>4</v>
      </c>
      <c r="E6" s="100" t="s">
        <v>5</v>
      </c>
      <c r="F6" s="101" t="s">
        <v>6</v>
      </c>
      <c r="G6" s="102" t="s">
        <v>6</v>
      </c>
      <c r="H6" s="102" t="s">
        <v>6</v>
      </c>
      <c r="I6" s="102" t="s">
        <v>23</v>
      </c>
      <c r="J6" s="103" t="s">
        <v>9</v>
      </c>
      <c r="K6" s="103" t="s">
        <v>12</v>
      </c>
    </row>
    <row r="7" spans="1:10" ht="29.25" customHeight="1" thickBot="1">
      <c r="A7" s="104"/>
      <c r="B7" s="105"/>
      <c r="C7" s="93"/>
      <c r="F7" s="93"/>
      <c r="G7" s="93"/>
      <c r="H7" s="93"/>
      <c r="I7" s="93"/>
      <c r="J7" s="93"/>
    </row>
    <row r="8" spans="1:11" ht="18">
      <c r="A8" s="159">
        <v>1</v>
      </c>
      <c r="B8" s="5" t="s">
        <v>41</v>
      </c>
      <c r="C8" s="1">
        <v>3</v>
      </c>
      <c r="D8" s="1">
        <v>6</v>
      </c>
      <c r="E8" s="1">
        <v>57</v>
      </c>
      <c r="F8" s="106">
        <f>+D8*3+E8/20</f>
        <v>20.85</v>
      </c>
      <c r="G8" s="1">
        <v>43</v>
      </c>
      <c r="H8" s="1">
        <v>3.5</v>
      </c>
      <c r="I8" s="1">
        <v>0</v>
      </c>
      <c r="J8" s="106">
        <f>+F8+G8/$C$3+H8/$C$3+I8</f>
        <v>32.475</v>
      </c>
      <c r="K8" s="136">
        <v>14</v>
      </c>
    </row>
    <row r="9" spans="1:11" ht="18">
      <c r="A9" s="160"/>
      <c r="B9" s="5" t="s">
        <v>42</v>
      </c>
      <c r="C9" s="2">
        <v>2</v>
      </c>
      <c r="D9" s="2">
        <v>6</v>
      </c>
      <c r="E9" s="2">
        <v>29</v>
      </c>
      <c r="F9" s="107">
        <f>+D9*3+E9/20</f>
        <v>19.45</v>
      </c>
      <c r="G9" s="2">
        <v>11</v>
      </c>
      <c r="H9" s="2">
        <v>3</v>
      </c>
      <c r="I9" s="2">
        <v>0</v>
      </c>
      <c r="J9" s="107">
        <f>+F9+G9/$C$3+H9/$C$3+I9</f>
        <v>22.95</v>
      </c>
      <c r="K9" s="137">
        <v>2</v>
      </c>
    </row>
    <row r="10" spans="1:11" ht="18">
      <c r="A10" s="160"/>
      <c r="B10" s="5" t="s">
        <v>34</v>
      </c>
      <c r="C10" s="2">
        <v>1</v>
      </c>
      <c r="D10" s="2">
        <v>5</v>
      </c>
      <c r="E10" s="2">
        <v>54</v>
      </c>
      <c r="F10" s="107">
        <f>+D10*3+E10/20</f>
        <v>17.7</v>
      </c>
      <c r="G10" s="2">
        <v>14</v>
      </c>
      <c r="H10" s="2">
        <v>7.5</v>
      </c>
      <c r="I10" s="2">
        <v>0</v>
      </c>
      <c r="J10" s="107">
        <f>+F10+G10/$C$3+H10/$C$3+I10</f>
        <v>23.075</v>
      </c>
      <c r="K10" s="137">
        <v>3</v>
      </c>
    </row>
    <row r="11" spans="1:11" ht="18.75" thickBot="1">
      <c r="A11" s="161"/>
      <c r="B11" s="6" t="s">
        <v>43</v>
      </c>
      <c r="C11" s="3">
        <v>4</v>
      </c>
      <c r="D11" s="3">
        <v>7</v>
      </c>
      <c r="E11" s="3">
        <v>15</v>
      </c>
      <c r="F11" s="109">
        <f>+D11*3+E11/20</f>
        <v>21.75</v>
      </c>
      <c r="G11" s="3">
        <v>42</v>
      </c>
      <c r="H11" s="3">
        <v>9.5</v>
      </c>
      <c r="I11" s="3">
        <v>0</v>
      </c>
      <c r="J11" s="109">
        <f>+F11+G11/$C$3+H11/$C$3+I11</f>
        <v>34.625</v>
      </c>
      <c r="K11" s="138">
        <v>16</v>
      </c>
    </row>
    <row r="12" spans="2:11" ht="18.75" thickBot="1">
      <c r="B12" s="124"/>
      <c r="C12" s="124"/>
      <c r="D12" s="124"/>
      <c r="E12" s="124"/>
      <c r="G12" s="124"/>
      <c r="H12" s="124"/>
      <c r="I12" s="124"/>
      <c r="K12" s="139"/>
    </row>
    <row r="13" spans="1:11" ht="18">
      <c r="A13" s="159">
        <v>2</v>
      </c>
      <c r="B13" s="4" t="s">
        <v>45</v>
      </c>
      <c r="C13" s="1">
        <v>4</v>
      </c>
      <c r="D13" s="1">
        <v>6</v>
      </c>
      <c r="E13" s="1">
        <v>6</v>
      </c>
      <c r="F13" s="106">
        <f>+D13*3+E13/20</f>
        <v>18.3</v>
      </c>
      <c r="G13" s="1">
        <v>18</v>
      </c>
      <c r="H13" s="1">
        <v>6.5</v>
      </c>
      <c r="I13" s="1">
        <v>0</v>
      </c>
      <c r="J13" s="106">
        <f>+F13+G13/$C$3+H13/$C$3+I13</f>
        <v>24.425</v>
      </c>
      <c r="K13" s="136">
        <v>6</v>
      </c>
    </row>
    <row r="14" spans="1:11" ht="18">
      <c r="A14" s="160"/>
      <c r="B14" s="5" t="s">
        <v>39</v>
      </c>
      <c r="C14" s="2">
        <v>2</v>
      </c>
      <c r="D14" s="2">
        <v>6</v>
      </c>
      <c r="E14" s="2">
        <v>11</v>
      </c>
      <c r="F14" s="107">
        <f>+D14*3+E14/20</f>
        <v>18.55</v>
      </c>
      <c r="G14" s="2">
        <v>23</v>
      </c>
      <c r="H14" s="2">
        <v>14.5</v>
      </c>
      <c r="I14" s="2">
        <v>0</v>
      </c>
      <c r="J14" s="107">
        <f>+F14+G14/$C$3+H14/$C$3+I14</f>
        <v>27.925</v>
      </c>
      <c r="K14" s="137">
        <v>11</v>
      </c>
    </row>
    <row r="15" spans="1:11" ht="18">
      <c r="A15" s="160"/>
      <c r="B15" s="5" t="s">
        <v>33</v>
      </c>
      <c r="C15" s="2">
        <v>3</v>
      </c>
      <c r="D15" s="2">
        <v>6</v>
      </c>
      <c r="E15" s="2">
        <v>12</v>
      </c>
      <c r="F15" s="107">
        <f>+D15*3+E15/20</f>
        <v>18.6</v>
      </c>
      <c r="G15" s="2">
        <v>25</v>
      </c>
      <c r="H15" s="2">
        <v>3</v>
      </c>
      <c r="I15" s="2">
        <v>0</v>
      </c>
      <c r="J15" s="107">
        <f>+F15+G15/$C$3+H15/$C$3+I15</f>
        <v>25.6</v>
      </c>
      <c r="K15" s="137">
        <v>9</v>
      </c>
    </row>
    <row r="16" spans="1:11" ht="18.75" thickBot="1">
      <c r="A16" s="161"/>
      <c r="B16" s="5" t="s">
        <v>47</v>
      </c>
      <c r="C16" s="3">
        <v>1</v>
      </c>
      <c r="D16" s="3">
        <v>5</v>
      </c>
      <c r="E16" s="3">
        <v>37</v>
      </c>
      <c r="F16" s="109">
        <f>+D16*3+E16/20</f>
        <v>16.85</v>
      </c>
      <c r="G16" s="3">
        <v>21</v>
      </c>
      <c r="H16" s="3">
        <v>9.5</v>
      </c>
      <c r="I16" s="3">
        <v>0</v>
      </c>
      <c r="J16" s="109">
        <f>+F16+G16/$C$3+H16/$C$3+I16</f>
        <v>24.475</v>
      </c>
      <c r="K16" s="138">
        <v>7</v>
      </c>
    </row>
    <row r="17" spans="2:11" ht="18.75" thickBot="1">
      <c r="B17" s="124"/>
      <c r="C17" s="124"/>
      <c r="D17" s="124"/>
      <c r="E17" s="124"/>
      <c r="G17" s="124"/>
      <c r="H17" s="124"/>
      <c r="I17" s="124"/>
      <c r="K17" s="139"/>
    </row>
    <row r="18" spans="1:11" ht="18">
      <c r="A18" s="159">
        <v>3</v>
      </c>
      <c r="B18" s="4" t="s">
        <v>48</v>
      </c>
      <c r="C18" s="1">
        <v>4</v>
      </c>
      <c r="D18" s="1">
        <v>6</v>
      </c>
      <c r="E18" s="1">
        <v>14</v>
      </c>
      <c r="F18" s="106">
        <f>+D18*3+E18/20</f>
        <v>18.7</v>
      </c>
      <c r="G18" s="1">
        <v>33</v>
      </c>
      <c r="H18" s="1">
        <v>6</v>
      </c>
      <c r="I18" s="1">
        <v>0</v>
      </c>
      <c r="J18" s="106">
        <f>+F18+G18/$C$3+H18/$C$3+I18</f>
        <v>28.45</v>
      </c>
      <c r="K18" s="136">
        <v>12</v>
      </c>
    </row>
    <row r="19" spans="1:11" ht="18">
      <c r="A19" s="160"/>
      <c r="B19" s="5" t="s">
        <v>49</v>
      </c>
      <c r="C19" s="2">
        <v>1</v>
      </c>
      <c r="D19" s="2">
        <v>5</v>
      </c>
      <c r="E19" s="2">
        <v>10</v>
      </c>
      <c r="F19" s="107">
        <f>+D19*3+E19/20</f>
        <v>15.5</v>
      </c>
      <c r="G19" s="2">
        <v>23</v>
      </c>
      <c r="H19" s="2">
        <v>11</v>
      </c>
      <c r="I19" s="2">
        <v>0</v>
      </c>
      <c r="J19" s="107">
        <f>+F19+G19/$C$3+H19/$C$3+I19</f>
        <v>24</v>
      </c>
      <c r="K19" s="137">
        <v>4</v>
      </c>
    </row>
    <row r="20" spans="1:11" ht="18">
      <c r="A20" s="160"/>
      <c r="B20" s="5" t="s">
        <v>50</v>
      </c>
      <c r="C20" s="2">
        <v>3</v>
      </c>
      <c r="D20" s="2">
        <v>5</v>
      </c>
      <c r="E20" s="2">
        <v>10</v>
      </c>
      <c r="F20" s="107">
        <f>+D20*3+E20/20</f>
        <v>15.5</v>
      </c>
      <c r="G20" s="2">
        <v>9</v>
      </c>
      <c r="H20" s="2">
        <v>2.5</v>
      </c>
      <c r="I20" s="2">
        <v>0</v>
      </c>
      <c r="J20" s="107">
        <f>+F20+G20/$C$3+H20/$C$3+I20</f>
        <v>18.375</v>
      </c>
      <c r="K20" s="137">
        <v>1</v>
      </c>
    </row>
    <row r="21" spans="1:11" ht="18.75" thickBot="1">
      <c r="A21" s="161"/>
      <c r="B21" s="6" t="s">
        <v>51</v>
      </c>
      <c r="C21" s="3">
        <v>2</v>
      </c>
      <c r="D21" s="3">
        <v>6</v>
      </c>
      <c r="E21" s="3">
        <v>7</v>
      </c>
      <c r="F21" s="109">
        <f>+D21*3+E21/20</f>
        <v>18.35</v>
      </c>
      <c r="G21" s="3">
        <v>23</v>
      </c>
      <c r="H21" s="3">
        <v>8.5</v>
      </c>
      <c r="I21" s="3">
        <v>0</v>
      </c>
      <c r="J21" s="109">
        <f>+F21+G21/$C$3+H21/$C$3+I21</f>
        <v>26.225</v>
      </c>
      <c r="K21" s="138">
        <v>10</v>
      </c>
    </row>
    <row r="22" spans="2:11" ht="18.75" thickBot="1">
      <c r="B22" s="124"/>
      <c r="C22" s="124"/>
      <c r="D22" s="124"/>
      <c r="E22" s="124"/>
      <c r="G22" s="124"/>
      <c r="H22" s="124"/>
      <c r="I22" s="124"/>
      <c r="K22" s="139"/>
    </row>
    <row r="23" spans="1:11" ht="18">
      <c r="A23" s="159">
        <v>4</v>
      </c>
      <c r="B23" s="4" t="s">
        <v>52</v>
      </c>
      <c r="C23" s="1">
        <v>3</v>
      </c>
      <c r="D23" s="1">
        <v>0</v>
      </c>
      <c r="E23" s="1">
        <v>0</v>
      </c>
      <c r="F23" s="106">
        <v>0</v>
      </c>
      <c r="G23" s="1">
        <v>0</v>
      </c>
      <c r="H23" s="1">
        <v>0</v>
      </c>
      <c r="I23" s="1">
        <v>0</v>
      </c>
      <c r="J23" s="106">
        <f>+F23+G23/$C$3+H23/$C$3+I23</f>
        <v>0</v>
      </c>
      <c r="K23" s="136" t="s">
        <v>57</v>
      </c>
    </row>
    <row r="24" spans="1:11" ht="18">
      <c r="A24" s="160"/>
      <c r="B24" s="5" t="s">
        <v>56</v>
      </c>
      <c r="C24" s="2">
        <v>2</v>
      </c>
      <c r="D24" s="2">
        <v>5</v>
      </c>
      <c r="E24" s="2">
        <v>52</v>
      </c>
      <c r="F24" s="107">
        <f>+D24*3+E24/20</f>
        <v>17.6</v>
      </c>
      <c r="G24" s="2">
        <v>21</v>
      </c>
      <c r="H24" s="2">
        <v>5</v>
      </c>
      <c r="I24" s="2">
        <v>0</v>
      </c>
      <c r="J24" s="107">
        <f>+F24+G24/$C$3+H24/$C$3+I24</f>
        <v>24.1</v>
      </c>
      <c r="K24" s="137">
        <v>5</v>
      </c>
    </row>
    <row r="25" spans="1:11" ht="18">
      <c r="A25" s="160"/>
      <c r="B25" s="5" t="s">
        <v>44</v>
      </c>
      <c r="C25" s="2">
        <v>1</v>
      </c>
      <c r="D25" s="2">
        <v>5</v>
      </c>
      <c r="E25" s="2">
        <v>33</v>
      </c>
      <c r="F25" s="107">
        <f>+D25*3+E25/20</f>
        <v>16.65</v>
      </c>
      <c r="G25" s="2">
        <v>23</v>
      </c>
      <c r="H25" s="2">
        <v>9.5</v>
      </c>
      <c r="I25" s="2">
        <v>0</v>
      </c>
      <c r="J25" s="107">
        <f>+F25+G25/$C$3+H25/$C$3+I25</f>
        <v>24.775</v>
      </c>
      <c r="K25" s="137">
        <v>8</v>
      </c>
    </row>
    <row r="26" spans="1:11" ht="18.75" thickBot="1">
      <c r="A26" s="161"/>
      <c r="B26" s="5"/>
      <c r="C26" s="3"/>
      <c r="D26" s="3"/>
      <c r="E26" s="3"/>
      <c r="F26" s="109">
        <f>+D26*3+E26/20</f>
        <v>0</v>
      </c>
      <c r="G26" s="3"/>
      <c r="H26" s="3"/>
      <c r="I26" s="3">
        <v>0</v>
      </c>
      <c r="J26" s="109">
        <f>+F26+G26/$C$3+H26/$C$3+I26</f>
        <v>0</v>
      </c>
      <c r="K26" s="138"/>
    </row>
    <row r="27" spans="2:11" ht="18.75" thickBot="1">
      <c r="B27" s="124"/>
      <c r="C27" s="124"/>
      <c r="D27" s="124"/>
      <c r="E27" s="124"/>
      <c r="G27" s="124"/>
      <c r="H27" s="124"/>
      <c r="I27" s="124"/>
      <c r="K27" s="125"/>
    </row>
    <row r="28" spans="1:11" ht="18">
      <c r="A28" s="159">
        <v>5</v>
      </c>
      <c r="B28" s="5" t="s">
        <v>35</v>
      </c>
      <c r="C28" s="1">
        <v>4</v>
      </c>
      <c r="D28" s="1">
        <v>7</v>
      </c>
      <c r="E28" s="1">
        <v>0</v>
      </c>
      <c r="F28" s="106">
        <f>+D28*3+E28/20</f>
        <v>21</v>
      </c>
      <c r="G28" s="1">
        <v>33</v>
      </c>
      <c r="H28" s="1">
        <v>12.5</v>
      </c>
      <c r="I28" s="1">
        <v>0</v>
      </c>
      <c r="J28" s="106">
        <f>+F28+G28/$C$3+H28/$C$3+I28</f>
        <v>32.375</v>
      </c>
      <c r="K28" s="7">
        <v>13</v>
      </c>
    </row>
    <row r="29" spans="1:11" ht="18.75" thickBot="1">
      <c r="A29" s="160"/>
      <c r="B29" s="5" t="s">
        <v>46</v>
      </c>
      <c r="C29" s="2">
        <v>3</v>
      </c>
      <c r="D29" s="2">
        <v>6</v>
      </c>
      <c r="E29" s="2">
        <v>50</v>
      </c>
      <c r="F29" s="107">
        <f>+D29*3+E29/20</f>
        <v>20.5</v>
      </c>
      <c r="G29" s="2">
        <v>38</v>
      </c>
      <c r="H29" s="2">
        <v>10.5</v>
      </c>
      <c r="I29" s="2">
        <v>0</v>
      </c>
      <c r="J29" s="107">
        <f>+F29+G29/$C$3+H29/$C$3+I29</f>
        <v>32.625</v>
      </c>
      <c r="K29" s="8">
        <v>15</v>
      </c>
    </row>
    <row r="30" spans="1:11" ht="18.75" thickBot="1">
      <c r="A30" s="160"/>
      <c r="B30" s="4" t="s">
        <v>38</v>
      </c>
      <c r="C30" s="2">
        <v>2</v>
      </c>
      <c r="D30" s="2">
        <v>8</v>
      </c>
      <c r="E30" s="2">
        <v>3</v>
      </c>
      <c r="F30" s="107">
        <f>+D30*3+E30/20</f>
        <v>24.15</v>
      </c>
      <c r="G30" s="2">
        <v>29</v>
      </c>
      <c r="H30" s="2">
        <v>14</v>
      </c>
      <c r="I30" s="2">
        <v>0</v>
      </c>
      <c r="J30" s="107">
        <f>+F30+G30/$C$3+H30/$C$3+I30</f>
        <v>34.9</v>
      </c>
      <c r="K30" s="8">
        <v>17</v>
      </c>
    </row>
    <row r="31" spans="1:11" ht="18.75" thickBot="1">
      <c r="A31" s="161"/>
      <c r="B31" s="4"/>
      <c r="C31" s="3"/>
      <c r="D31" s="3"/>
      <c r="E31" s="3"/>
      <c r="F31" s="109">
        <f>+D31*3+E31/20</f>
        <v>0</v>
      </c>
      <c r="G31" s="3"/>
      <c r="H31" s="3"/>
      <c r="I31" s="3"/>
      <c r="J31" s="109">
        <f>+F31+G31/$C$3+H31/$C$3+I31</f>
        <v>0</v>
      </c>
      <c r="K31" s="9"/>
    </row>
    <row r="32" spans="2:11" ht="18.75" thickBot="1">
      <c r="B32" s="124"/>
      <c r="C32" s="124"/>
      <c r="D32" s="124"/>
      <c r="E32" s="124"/>
      <c r="G32" s="124"/>
      <c r="H32" s="124"/>
      <c r="I32" s="124"/>
      <c r="K32" s="125"/>
    </row>
    <row r="33" spans="1:11" ht="18">
      <c r="A33" s="159">
        <v>6</v>
      </c>
      <c r="B33" s="4"/>
      <c r="C33" s="1"/>
      <c r="D33" s="1"/>
      <c r="E33" s="1"/>
      <c r="F33" s="106">
        <f>+D33*3+E33/20</f>
        <v>0</v>
      </c>
      <c r="G33" s="1"/>
      <c r="H33" s="1"/>
      <c r="I33" s="1"/>
      <c r="J33" s="106">
        <f>+F33+G33/$C$3+H33/$C$3+I33</f>
        <v>0</v>
      </c>
      <c r="K33" s="7"/>
    </row>
    <row r="34" spans="1:11" ht="18">
      <c r="A34" s="160"/>
      <c r="B34" s="5"/>
      <c r="C34" s="2"/>
      <c r="D34" s="2"/>
      <c r="E34" s="2"/>
      <c r="F34" s="107">
        <f>+D34*3+E34/20</f>
        <v>0</v>
      </c>
      <c r="G34" s="2"/>
      <c r="H34" s="2"/>
      <c r="I34" s="2"/>
      <c r="J34" s="107">
        <f>+F34+G34/$C$3+H34/$C$3+I34</f>
        <v>0</v>
      </c>
      <c r="K34" s="8"/>
    </row>
    <row r="35" spans="1:11" ht="18">
      <c r="A35" s="160"/>
      <c r="B35" s="5"/>
      <c r="C35" s="2"/>
      <c r="D35" s="2"/>
      <c r="E35" s="2"/>
      <c r="F35" s="107">
        <f>+D35*3+E35/20</f>
        <v>0</v>
      </c>
      <c r="G35" s="2"/>
      <c r="H35" s="2"/>
      <c r="I35" s="2"/>
      <c r="J35" s="107">
        <f>+F35+G35/$C$3+H35/$C$3+I35</f>
        <v>0</v>
      </c>
      <c r="K35" s="8"/>
    </row>
    <row r="36" spans="1:11" ht="18.75" thickBot="1">
      <c r="A36" s="161"/>
      <c r="B36" s="6"/>
      <c r="C36" s="3"/>
      <c r="D36" s="3"/>
      <c r="E36" s="3"/>
      <c r="F36" s="109">
        <f>+D36*3+E36/20</f>
        <v>0</v>
      </c>
      <c r="G36" s="3"/>
      <c r="H36" s="3"/>
      <c r="I36" s="3"/>
      <c r="J36" s="109">
        <f>+F36+G36/$C$3+H36/$C$3+I36</f>
        <v>0</v>
      </c>
      <c r="K36" s="9"/>
    </row>
    <row r="37" spans="2:11" ht="18.75" thickBot="1">
      <c r="B37" s="124"/>
      <c r="C37" s="124"/>
      <c r="D37" s="124"/>
      <c r="E37" s="124"/>
      <c r="G37" s="124"/>
      <c r="H37" s="124"/>
      <c r="I37" s="124"/>
      <c r="K37" s="125"/>
    </row>
    <row r="38" spans="1:11" ht="18">
      <c r="A38" s="159">
        <v>7</v>
      </c>
      <c r="B38" s="148"/>
      <c r="C38" s="1"/>
      <c r="D38" s="1"/>
      <c r="E38" s="1"/>
      <c r="F38" s="106">
        <f>+D38*3+E38/20</f>
        <v>0</v>
      </c>
      <c r="G38" s="1"/>
      <c r="H38" s="1"/>
      <c r="I38" s="1"/>
      <c r="J38" s="106">
        <f>+F38+G38/$C$3+H38/$C$3+I38</f>
        <v>0</v>
      </c>
      <c r="K38" s="7"/>
    </row>
    <row r="39" spans="1:11" ht="18">
      <c r="A39" s="160"/>
      <c r="B39" s="5"/>
      <c r="C39" s="2"/>
      <c r="D39" s="2"/>
      <c r="E39" s="2"/>
      <c r="F39" s="107">
        <f>+D39*3+E39/20</f>
        <v>0</v>
      </c>
      <c r="G39" s="2"/>
      <c r="H39" s="2"/>
      <c r="I39" s="2"/>
      <c r="J39" s="107">
        <f>+F39+G39/$C$3+H39/$C$3+I39</f>
        <v>0</v>
      </c>
      <c r="K39" s="8"/>
    </row>
    <row r="40" spans="1:11" ht="18">
      <c r="A40" s="160"/>
      <c r="B40" s="5"/>
      <c r="C40" s="2"/>
      <c r="D40" s="2"/>
      <c r="E40" s="2"/>
      <c r="F40" s="107">
        <f>+D40*3+E40/20</f>
        <v>0</v>
      </c>
      <c r="G40" s="2"/>
      <c r="H40" s="2"/>
      <c r="I40" s="2"/>
      <c r="J40" s="107">
        <f>+F40+G40/$C$3+H40/$C$3+I40</f>
        <v>0</v>
      </c>
      <c r="K40" s="8"/>
    </row>
    <row r="41" spans="1:11" ht="18.75" thickBot="1">
      <c r="A41" s="161"/>
      <c r="B41" s="6"/>
      <c r="C41" s="108"/>
      <c r="D41" s="108"/>
      <c r="E41" s="108"/>
      <c r="F41" s="109">
        <f>+D41*3+E41/20</f>
        <v>0</v>
      </c>
      <c r="G41" s="3"/>
      <c r="H41" s="3"/>
      <c r="I41" s="3"/>
      <c r="J41" s="109">
        <f>+F41+G41/$C$3+H41/$C$3+I41</f>
        <v>0</v>
      </c>
      <c r="K41" s="9"/>
    </row>
    <row r="42" spans="1:11" ht="20.25" customHeight="1" thickBot="1">
      <c r="A42" s="110"/>
      <c r="B42" s="20"/>
      <c r="C42" s="112"/>
      <c r="D42" s="112"/>
      <c r="E42" s="112"/>
      <c r="F42" s="113"/>
      <c r="G42" s="112"/>
      <c r="H42" s="112"/>
      <c r="I42" s="112"/>
      <c r="J42" s="113"/>
      <c r="K42" s="112"/>
    </row>
    <row r="43" spans="1:11" ht="18">
      <c r="A43" s="159">
        <v>8</v>
      </c>
      <c r="B43" s="4"/>
      <c r="C43" s="1"/>
      <c r="D43" s="1"/>
      <c r="E43" s="1"/>
      <c r="F43" s="106">
        <f>+D43*3+E43/20</f>
        <v>0</v>
      </c>
      <c r="G43" s="1"/>
      <c r="H43" s="1"/>
      <c r="I43" s="1"/>
      <c r="J43" s="106">
        <f>+F43+G43/$C$3+H43/$C$3+I43</f>
        <v>0</v>
      </c>
      <c r="K43" s="7"/>
    </row>
    <row r="44" spans="1:11" ht="18">
      <c r="A44" s="160"/>
      <c r="B44" s="5"/>
      <c r="C44" s="2"/>
      <c r="D44" s="2"/>
      <c r="E44" s="2"/>
      <c r="F44" s="107">
        <f>+D44*3+E44/20</f>
        <v>0</v>
      </c>
      <c r="G44" s="2"/>
      <c r="H44" s="2"/>
      <c r="I44" s="2"/>
      <c r="J44" s="107">
        <f>+F44+G44/$C$3+H44/$C$3+I44</f>
        <v>0</v>
      </c>
      <c r="K44" s="8"/>
    </row>
    <row r="45" spans="1:11" ht="18">
      <c r="A45" s="160"/>
      <c r="B45" s="5"/>
      <c r="C45" s="2"/>
      <c r="D45" s="2"/>
      <c r="E45" s="2"/>
      <c r="F45" s="107">
        <f>+D45*3+E45/20</f>
        <v>0</v>
      </c>
      <c r="G45" s="2"/>
      <c r="H45" s="2"/>
      <c r="I45" s="2"/>
      <c r="J45" s="107">
        <f>+F45+G45/$C$3+H45/$C$3+I45</f>
        <v>0</v>
      </c>
      <c r="K45" s="8"/>
    </row>
    <row r="46" spans="1:11" ht="18.75" thickBot="1">
      <c r="A46" s="161"/>
      <c r="B46" s="6"/>
      <c r="C46" s="3"/>
      <c r="D46" s="3"/>
      <c r="E46" s="3"/>
      <c r="F46" s="109">
        <f>+D46*3+E46/20</f>
        <v>0</v>
      </c>
      <c r="G46" s="3"/>
      <c r="H46" s="3"/>
      <c r="I46" s="3"/>
      <c r="J46" s="109">
        <f>+F46+G46/$C$3+H46/$C$3+I46</f>
        <v>0</v>
      </c>
      <c r="K46" s="9"/>
    </row>
    <row r="47" spans="1:11" ht="14.25" customHeight="1">
      <c r="A47" s="110"/>
      <c r="B47" s="111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3:9" ht="18">
      <c r="C48" s="92" t="s">
        <v>16</v>
      </c>
      <c r="F48" s="156" t="s">
        <v>17</v>
      </c>
      <c r="G48" s="156"/>
      <c r="H48" s="156"/>
      <c r="I48" s="93"/>
    </row>
    <row r="49" ht="18.75" thickBot="1"/>
    <row r="50" spans="2:9" ht="18">
      <c r="B50" s="114" t="s">
        <v>14</v>
      </c>
      <c r="C50" s="157" t="s">
        <v>54</v>
      </c>
      <c r="D50" s="157"/>
      <c r="E50" s="115"/>
      <c r="F50" s="150"/>
      <c r="G50" s="151"/>
      <c r="H50" s="169"/>
      <c r="I50" s="117"/>
    </row>
    <row r="51" spans="2:9" ht="18.75" thickBot="1">
      <c r="B51" s="118"/>
      <c r="C51" s="126"/>
      <c r="D51" s="126"/>
      <c r="E51" s="119"/>
      <c r="F51" s="153"/>
      <c r="G51" s="154"/>
      <c r="H51" s="170"/>
      <c r="I51" s="117"/>
    </row>
    <row r="52" spans="3:4" ht="18.75" thickBot="1">
      <c r="C52" s="124"/>
      <c r="D52" s="124"/>
    </row>
    <row r="53" spans="2:9" ht="18">
      <c r="B53" s="114" t="s">
        <v>15</v>
      </c>
      <c r="C53" s="157" t="s">
        <v>55</v>
      </c>
      <c r="D53" s="157"/>
      <c r="E53" s="115"/>
      <c r="F53" s="150"/>
      <c r="G53" s="151"/>
      <c r="H53" s="116"/>
      <c r="I53" s="117"/>
    </row>
    <row r="54" spans="2:9" ht="18.75" thickBot="1">
      <c r="B54" s="118"/>
      <c r="C54" s="126"/>
      <c r="D54" s="126"/>
      <c r="E54" s="119"/>
      <c r="F54" s="153"/>
      <c r="G54" s="154"/>
      <c r="H54" s="120"/>
      <c r="I54" s="117"/>
    </row>
    <row r="55" spans="2:9" ht="18.75" thickBot="1">
      <c r="B55" s="111"/>
      <c r="C55" s="127"/>
      <c r="D55" s="127"/>
      <c r="E55" s="111"/>
      <c r="F55" s="117"/>
      <c r="G55" s="117"/>
      <c r="H55" s="117"/>
      <c r="I55" s="117"/>
    </row>
    <row r="56" spans="2:9" ht="18">
      <c r="B56" s="114" t="s">
        <v>25</v>
      </c>
      <c r="C56" s="157" t="s">
        <v>40</v>
      </c>
      <c r="D56" s="157"/>
      <c r="E56" s="115"/>
      <c r="F56" s="150"/>
      <c r="G56" s="151"/>
      <c r="H56" s="116"/>
      <c r="I56" s="117"/>
    </row>
    <row r="57" spans="2:9" ht="18.75" thickBot="1">
      <c r="B57" s="118"/>
      <c r="C57" s="126"/>
      <c r="D57" s="126"/>
      <c r="E57" s="119"/>
      <c r="F57" s="153"/>
      <c r="G57" s="154"/>
      <c r="H57" s="120"/>
      <c r="I57" s="117"/>
    </row>
    <row r="58" spans="3:9" ht="18.75" thickBot="1">
      <c r="C58" s="124"/>
      <c r="D58" s="124"/>
      <c r="F58" s="121"/>
      <c r="G58" s="121"/>
      <c r="H58" s="121"/>
      <c r="I58" s="121"/>
    </row>
    <row r="59" spans="2:9" ht="18">
      <c r="B59" s="114" t="s">
        <v>36</v>
      </c>
      <c r="C59" s="157" t="s">
        <v>53</v>
      </c>
      <c r="D59" s="157"/>
      <c r="E59" s="115"/>
      <c r="F59" s="150"/>
      <c r="G59" s="151"/>
      <c r="H59" s="152"/>
      <c r="I59" s="122"/>
    </row>
    <row r="60" spans="2:9" ht="18.75" thickBot="1">
      <c r="B60" s="118"/>
      <c r="C60" s="128"/>
      <c r="D60" s="128"/>
      <c r="E60" s="119"/>
      <c r="F60" s="153"/>
      <c r="G60" s="154"/>
      <c r="H60" s="155"/>
      <c r="I60" s="122"/>
    </row>
    <row r="61" ht="18.75" thickBot="1"/>
    <row r="62" spans="2:8" ht="18">
      <c r="B62" s="114" t="s">
        <v>24</v>
      </c>
      <c r="C62" s="157" t="s">
        <v>37</v>
      </c>
      <c r="D62" s="157"/>
      <c r="E62" s="115"/>
      <c r="F62" s="150"/>
      <c r="G62" s="151"/>
      <c r="H62" s="152"/>
    </row>
    <row r="63" spans="2:8" ht="18.75" thickBot="1">
      <c r="B63" s="118"/>
      <c r="C63" s="128"/>
      <c r="D63" s="128"/>
      <c r="E63" s="119"/>
      <c r="F63" s="153"/>
      <c r="G63" s="154"/>
      <c r="H63" s="155"/>
    </row>
  </sheetData>
  <sheetProtection/>
  <mergeCells count="24">
    <mergeCell ref="A18:A21"/>
    <mergeCell ref="A23:A26"/>
    <mergeCell ref="A33:A36"/>
    <mergeCell ref="A38:A41"/>
    <mergeCell ref="C53:D53"/>
    <mergeCell ref="H50:H51"/>
    <mergeCell ref="C62:D62"/>
    <mergeCell ref="F62:H63"/>
    <mergeCell ref="A2:K2"/>
    <mergeCell ref="A8:A11"/>
    <mergeCell ref="A43:A46"/>
    <mergeCell ref="B5:B6"/>
    <mergeCell ref="A3:B3"/>
    <mergeCell ref="D5:F5"/>
    <mergeCell ref="A13:A16"/>
    <mergeCell ref="A28:A31"/>
    <mergeCell ref="F59:H60"/>
    <mergeCell ref="F48:H48"/>
    <mergeCell ref="C59:D59"/>
    <mergeCell ref="F50:G51"/>
    <mergeCell ref="F53:G54"/>
    <mergeCell ref="C56:D56"/>
    <mergeCell ref="F56:G57"/>
    <mergeCell ref="C50:D5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8" r:id="rId1"/>
  <headerFooter alignWithMargins="0">
    <oddHeader>&amp;LLiptovská Lúžna&amp;CMS v strihaní oviec&amp;R29. júl 2017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5"/>
  <sheetViews>
    <sheetView view="pageLayout" zoomScaleNormal="75" workbookViewId="0" topLeftCell="A8">
      <selection activeCell="B15" sqref="B15"/>
    </sheetView>
  </sheetViews>
  <sheetFormatPr defaultColWidth="9.140625" defaultRowHeight="12.75"/>
  <cols>
    <col min="1" max="1" width="11.57421875" style="50" customWidth="1"/>
    <col min="2" max="2" width="34.00390625" style="51" customWidth="1"/>
    <col min="3" max="3" width="16.28125" style="51" bestFit="1" customWidth="1"/>
    <col min="4" max="4" width="13.00390625" style="51" customWidth="1"/>
    <col min="5" max="5" width="13.140625" style="51" bestFit="1" customWidth="1"/>
    <col min="6" max="6" width="11.28125" style="51" bestFit="1" customWidth="1"/>
    <col min="7" max="7" width="14.8515625" style="51" customWidth="1"/>
    <col min="8" max="8" width="11.28125" style="51" customWidth="1"/>
    <col min="9" max="9" width="12.8515625" style="51" bestFit="1" customWidth="1"/>
    <col min="10" max="10" width="12.8515625" style="52" bestFit="1" customWidth="1"/>
    <col min="11" max="11" width="12.57421875" style="50" bestFit="1" customWidth="1"/>
    <col min="12" max="16384" width="9.140625" style="50" customWidth="1"/>
  </cols>
  <sheetData>
    <row r="1" ht="18"/>
    <row r="2" spans="1:10" s="49" customFormat="1" ht="26.25">
      <c r="A2" s="158" t="s">
        <v>31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s="49" customFormat="1" ht="26.2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s="49" customFormat="1" ht="26.2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s="49" customFormat="1" ht="26.2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s="49" customFormat="1" ht="26.2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ht="18.75" thickBot="1"/>
    <row r="8" spans="1:3" ht="18.75" thickBot="1">
      <c r="A8" s="180" t="s">
        <v>18</v>
      </c>
      <c r="B8" s="181"/>
      <c r="C8" s="129">
        <v>6</v>
      </c>
    </row>
    <row r="9" ht="18.75" thickBot="1"/>
    <row r="10" spans="1:11" ht="18">
      <c r="A10" s="53" t="s">
        <v>10</v>
      </c>
      <c r="B10" s="182" t="s">
        <v>0</v>
      </c>
      <c r="C10" s="54" t="s">
        <v>1</v>
      </c>
      <c r="D10" s="184" t="s">
        <v>3</v>
      </c>
      <c r="E10" s="185"/>
      <c r="F10" s="186"/>
      <c r="G10" s="55" t="s">
        <v>13</v>
      </c>
      <c r="H10" s="55" t="s">
        <v>7</v>
      </c>
      <c r="I10" s="55" t="s">
        <v>22</v>
      </c>
      <c r="J10" s="56" t="s">
        <v>8</v>
      </c>
      <c r="K10" s="56" t="s">
        <v>8</v>
      </c>
    </row>
    <row r="11" spans="1:11" ht="18.75" thickBot="1">
      <c r="A11" s="57" t="s">
        <v>11</v>
      </c>
      <c r="B11" s="183"/>
      <c r="C11" s="58" t="s">
        <v>2</v>
      </c>
      <c r="D11" s="59" t="s">
        <v>4</v>
      </c>
      <c r="E11" s="60" t="s">
        <v>5</v>
      </c>
      <c r="F11" s="61" t="s">
        <v>6</v>
      </c>
      <c r="G11" s="62" t="s">
        <v>6</v>
      </c>
      <c r="H11" s="62" t="s">
        <v>6</v>
      </c>
      <c r="I11" s="62" t="s">
        <v>23</v>
      </c>
      <c r="J11" s="63" t="s">
        <v>9</v>
      </c>
      <c r="K11" s="63" t="s">
        <v>12</v>
      </c>
    </row>
    <row r="12" spans="1:11" ht="29.25" customHeight="1" thickBot="1">
      <c r="A12" s="64"/>
      <c r="B12" s="65"/>
      <c r="C12" s="52"/>
      <c r="F12" s="52"/>
      <c r="G12" s="52"/>
      <c r="H12" s="52"/>
      <c r="I12" s="52"/>
      <c r="K12" s="52"/>
    </row>
    <row r="13" spans="1:11" ht="26.25">
      <c r="A13" s="171" t="s">
        <v>19</v>
      </c>
      <c r="B13" s="142" t="s">
        <v>47</v>
      </c>
      <c r="C13" s="130">
        <v>1</v>
      </c>
      <c r="D13" s="10">
        <v>7</v>
      </c>
      <c r="E13" s="10">
        <v>45</v>
      </c>
      <c r="F13" s="66">
        <f>+D13*3+E13/20</f>
        <v>23.25</v>
      </c>
      <c r="G13" s="10">
        <v>26</v>
      </c>
      <c r="H13" s="10">
        <v>17.5</v>
      </c>
      <c r="I13" s="10"/>
      <c r="J13" s="66">
        <f>+F13+G13/$C$8+H13/$C$8+I13</f>
        <v>30.5</v>
      </c>
      <c r="K13" s="11">
        <v>2</v>
      </c>
    </row>
    <row r="14" spans="1:11" ht="26.25">
      <c r="A14" s="172"/>
      <c r="B14" s="143" t="s">
        <v>42</v>
      </c>
      <c r="C14" s="131">
        <v>4</v>
      </c>
      <c r="D14" s="12">
        <v>10</v>
      </c>
      <c r="E14" s="12">
        <v>33</v>
      </c>
      <c r="F14" s="67">
        <f>+D14*3+E14/20</f>
        <v>31.65</v>
      </c>
      <c r="G14" s="12">
        <v>45</v>
      </c>
      <c r="H14" s="12">
        <v>10</v>
      </c>
      <c r="I14" s="12"/>
      <c r="J14" s="67">
        <f>+F14+G14/$C$8+H14/$C$8+I14</f>
        <v>40.81666666666666</v>
      </c>
      <c r="K14" s="13">
        <v>8</v>
      </c>
    </row>
    <row r="15" spans="1:11" ht="26.25">
      <c r="A15" s="172"/>
      <c r="B15" s="143" t="s">
        <v>34</v>
      </c>
      <c r="C15" s="131">
        <v>3</v>
      </c>
      <c r="D15" s="12">
        <v>7</v>
      </c>
      <c r="E15" s="12">
        <v>45</v>
      </c>
      <c r="F15" s="67">
        <f>+D15*3+E15/20</f>
        <v>23.25</v>
      </c>
      <c r="G15" s="12">
        <v>27</v>
      </c>
      <c r="H15" s="12">
        <v>17.5</v>
      </c>
      <c r="I15" s="12"/>
      <c r="J15" s="67">
        <f>+F15+G15/$C$8+H15/$C$8+I15</f>
        <v>30.666666666666668</v>
      </c>
      <c r="K15" s="13">
        <v>3</v>
      </c>
    </row>
    <row r="16" spans="1:11" ht="27" thickBot="1">
      <c r="A16" s="172"/>
      <c r="B16" s="143" t="s">
        <v>45</v>
      </c>
      <c r="C16" s="132">
        <v>2</v>
      </c>
      <c r="D16" s="14">
        <v>8</v>
      </c>
      <c r="E16" s="14">
        <v>16</v>
      </c>
      <c r="F16" s="68">
        <f>+D16*3+E16/20</f>
        <v>24.8</v>
      </c>
      <c r="G16" s="14">
        <v>32</v>
      </c>
      <c r="H16" s="14">
        <v>12</v>
      </c>
      <c r="I16" s="14"/>
      <c r="J16" s="68">
        <f>+F16+G16/$C$8+H16/$C$8+I16</f>
        <v>32.13333333333333</v>
      </c>
      <c r="K16" s="15">
        <v>4</v>
      </c>
    </row>
    <row r="17" spans="1:11" ht="45" customHeight="1" thickBot="1">
      <c r="A17" s="173"/>
      <c r="B17" s="141"/>
      <c r="C17" s="16"/>
      <c r="D17" s="16"/>
      <c r="E17" s="16"/>
      <c r="F17" s="86"/>
      <c r="G17" s="16"/>
      <c r="H17" s="16"/>
      <c r="I17" s="16"/>
      <c r="J17" s="86"/>
      <c r="K17" s="17"/>
    </row>
    <row r="18" spans="1:11" ht="26.25">
      <c r="A18" s="172"/>
      <c r="B18" s="142" t="s">
        <v>56</v>
      </c>
      <c r="C18" s="130">
        <v>3</v>
      </c>
      <c r="D18" s="10">
        <v>8</v>
      </c>
      <c r="E18" s="10">
        <v>54</v>
      </c>
      <c r="F18" s="66">
        <f>+D18*3+E18/20</f>
        <v>26.7</v>
      </c>
      <c r="G18" s="10">
        <v>47</v>
      </c>
      <c r="H18" s="10">
        <v>14</v>
      </c>
      <c r="I18" s="10"/>
      <c r="J18" s="66">
        <f>+F18+G18/$C$8+H18/$C$8+I18</f>
        <v>36.86666666666667</v>
      </c>
      <c r="K18" s="11">
        <v>6</v>
      </c>
    </row>
    <row r="19" spans="1:11" ht="26.25">
      <c r="A19" s="172"/>
      <c r="B19" s="143" t="s">
        <v>50</v>
      </c>
      <c r="C19" s="131">
        <v>1</v>
      </c>
      <c r="D19" s="12">
        <v>7</v>
      </c>
      <c r="E19" s="12">
        <v>15</v>
      </c>
      <c r="F19" s="67">
        <f>+D19*3+E19/20</f>
        <v>21.75</v>
      </c>
      <c r="G19" s="12">
        <v>25</v>
      </c>
      <c r="H19" s="12">
        <v>8.5</v>
      </c>
      <c r="I19" s="12"/>
      <c r="J19" s="67">
        <f>+F19+G19/$C$8+H19/$C$8+I19</f>
        <v>27.333333333333336</v>
      </c>
      <c r="K19" s="13">
        <v>1</v>
      </c>
    </row>
    <row r="20" spans="1:11" ht="26.25">
      <c r="A20" s="172"/>
      <c r="B20" s="143" t="s">
        <v>49</v>
      </c>
      <c r="C20" s="131">
        <v>2</v>
      </c>
      <c r="D20" s="12">
        <v>8</v>
      </c>
      <c r="E20" s="12">
        <v>35</v>
      </c>
      <c r="F20" s="67">
        <f>+D20*3+E20/20</f>
        <v>25.75</v>
      </c>
      <c r="G20" s="12">
        <v>51</v>
      </c>
      <c r="H20" s="12">
        <v>18</v>
      </c>
      <c r="I20" s="12"/>
      <c r="J20" s="67">
        <f>+F20+G20/$C$8+H20/$C$8+I20</f>
        <v>37.25</v>
      </c>
      <c r="K20" s="13">
        <v>7</v>
      </c>
    </row>
    <row r="21" spans="1:11" ht="27" thickBot="1">
      <c r="A21" s="172"/>
      <c r="B21" s="144" t="s">
        <v>44</v>
      </c>
      <c r="C21" s="132">
        <v>4</v>
      </c>
      <c r="D21" s="14">
        <v>8</v>
      </c>
      <c r="E21" s="14">
        <v>20</v>
      </c>
      <c r="F21" s="68">
        <f>+D21*3+E21/20</f>
        <v>25</v>
      </c>
      <c r="G21" s="14">
        <v>40</v>
      </c>
      <c r="H21" s="14">
        <v>15.5</v>
      </c>
      <c r="I21" s="14"/>
      <c r="J21" s="68">
        <f>+F21+G21/$C$8+H21/$C$8+I21</f>
        <v>34.25</v>
      </c>
      <c r="K21" s="15">
        <v>5</v>
      </c>
    </row>
    <row r="22" spans="1:11" ht="26.25">
      <c r="A22" s="173"/>
      <c r="B22" s="140"/>
      <c r="C22" s="19"/>
      <c r="D22" s="19"/>
      <c r="E22" s="19"/>
      <c r="F22" s="72"/>
      <c r="G22" s="19"/>
      <c r="H22" s="19"/>
      <c r="I22" s="19"/>
      <c r="J22" s="72"/>
      <c r="K22" s="19"/>
    </row>
    <row r="23" spans="1:11" ht="27" thickBot="1">
      <c r="A23" s="173"/>
      <c r="B23" s="18"/>
      <c r="C23" s="19"/>
      <c r="D23" s="19"/>
      <c r="E23" s="19"/>
      <c r="F23" s="72"/>
      <c r="G23" s="19"/>
      <c r="H23" s="19"/>
      <c r="I23" s="89"/>
      <c r="J23" s="71"/>
      <c r="K23" s="90"/>
    </row>
    <row r="24" spans="1:11" ht="24.75" customHeight="1" hidden="1" thickBot="1">
      <c r="A24" s="173"/>
      <c r="B24" s="23"/>
      <c r="C24" s="10"/>
      <c r="D24" s="10"/>
      <c r="E24" s="10"/>
      <c r="F24" s="66">
        <f aca="true" t="shared" si="0" ref="F24:F31">+D24*3+E24/20</f>
        <v>0</v>
      </c>
      <c r="G24" s="10"/>
      <c r="H24" s="10"/>
      <c r="I24" s="10"/>
      <c r="J24" s="66">
        <f aca="true" t="shared" si="1" ref="J24:J31">+F24+G24/$C$8+H24/$C$8+I24</f>
        <v>0</v>
      </c>
      <c r="K24" s="11"/>
    </row>
    <row r="25" spans="1:11" ht="24.75" customHeight="1" hidden="1" thickBot="1">
      <c r="A25" s="173"/>
      <c r="B25" s="24"/>
      <c r="C25" s="12"/>
      <c r="D25" s="12"/>
      <c r="E25" s="12"/>
      <c r="F25" s="67">
        <f t="shared" si="0"/>
        <v>0</v>
      </c>
      <c r="G25" s="12"/>
      <c r="H25" s="12"/>
      <c r="I25" s="12"/>
      <c r="J25" s="67">
        <f t="shared" si="1"/>
        <v>0</v>
      </c>
      <c r="K25" s="13"/>
    </row>
    <row r="26" spans="1:11" ht="24.75" customHeight="1" hidden="1" thickBot="1">
      <c r="A26" s="173"/>
      <c r="B26" s="24"/>
      <c r="C26" s="12"/>
      <c r="D26" s="12"/>
      <c r="E26" s="12"/>
      <c r="F26" s="67">
        <f t="shared" si="0"/>
        <v>0</v>
      </c>
      <c r="G26" s="12"/>
      <c r="H26" s="12"/>
      <c r="I26" s="12"/>
      <c r="J26" s="67">
        <f t="shared" si="1"/>
        <v>0</v>
      </c>
      <c r="K26" s="13"/>
    </row>
    <row r="27" spans="1:11" ht="30" customHeight="1" hidden="1" thickBot="1">
      <c r="A27" s="173"/>
      <c r="B27" s="25"/>
      <c r="C27" s="21"/>
      <c r="D27" s="21"/>
      <c r="E27" s="21"/>
      <c r="F27" s="87">
        <f t="shared" si="0"/>
        <v>0</v>
      </c>
      <c r="G27" s="21"/>
      <c r="H27" s="21"/>
      <c r="I27" s="21"/>
      <c r="J27" s="87">
        <f t="shared" si="1"/>
        <v>0</v>
      </c>
      <c r="K27" s="22"/>
    </row>
    <row r="28" spans="1:11" ht="30" customHeight="1">
      <c r="A28" s="173"/>
      <c r="B28" s="133"/>
      <c r="C28" s="10"/>
      <c r="D28" s="10"/>
      <c r="E28" s="10"/>
      <c r="F28" s="66">
        <f t="shared" si="0"/>
        <v>0</v>
      </c>
      <c r="G28" s="10"/>
      <c r="H28" s="10"/>
      <c r="I28" s="10"/>
      <c r="J28" s="66">
        <f t="shared" si="1"/>
        <v>0</v>
      </c>
      <c r="K28" s="11"/>
    </row>
    <row r="29" spans="1:11" ht="30" customHeight="1">
      <c r="A29" s="173"/>
      <c r="B29" s="134"/>
      <c r="C29" s="12"/>
      <c r="D29" s="12"/>
      <c r="E29" s="12"/>
      <c r="F29" s="67">
        <f t="shared" si="0"/>
        <v>0</v>
      </c>
      <c r="G29" s="12"/>
      <c r="H29" s="12"/>
      <c r="I29" s="12"/>
      <c r="J29" s="67">
        <f t="shared" si="1"/>
        <v>0</v>
      </c>
      <c r="K29" s="13"/>
    </row>
    <row r="30" spans="1:11" ht="30" customHeight="1">
      <c r="A30" s="173"/>
      <c r="B30" s="134"/>
      <c r="C30" s="12"/>
      <c r="D30" s="12"/>
      <c r="E30" s="12"/>
      <c r="F30" s="67">
        <f t="shared" si="0"/>
        <v>0</v>
      </c>
      <c r="G30" s="12"/>
      <c r="H30" s="12"/>
      <c r="I30" s="12"/>
      <c r="J30" s="67">
        <f t="shared" si="1"/>
        <v>0</v>
      </c>
      <c r="K30" s="13"/>
    </row>
    <row r="31" spans="1:11" ht="30" customHeight="1" thickBot="1">
      <c r="A31" s="174"/>
      <c r="B31" s="135"/>
      <c r="C31" s="14"/>
      <c r="D31" s="14"/>
      <c r="E31" s="14"/>
      <c r="F31" s="68">
        <f t="shared" si="0"/>
        <v>0</v>
      </c>
      <c r="G31" s="14"/>
      <c r="H31" s="14"/>
      <c r="I31" s="14"/>
      <c r="J31" s="68">
        <f t="shared" si="1"/>
        <v>0</v>
      </c>
      <c r="K31" s="15"/>
    </row>
    <row r="32" spans="1:11" ht="30" customHeight="1">
      <c r="A32" s="88"/>
      <c r="B32" s="70"/>
      <c r="C32" s="71"/>
      <c r="D32" s="71"/>
      <c r="E32" s="71"/>
      <c r="F32" s="72"/>
      <c r="G32" s="71"/>
      <c r="H32" s="71"/>
      <c r="I32" s="71"/>
      <c r="J32" s="72"/>
      <c r="K32" s="71"/>
    </row>
    <row r="33" spans="3:8" ht="18">
      <c r="C33" s="51" t="s">
        <v>16</v>
      </c>
      <c r="F33" s="179" t="s">
        <v>17</v>
      </c>
      <c r="G33" s="179"/>
      <c r="H33" s="179"/>
    </row>
    <row r="34" ht="18.75" thickBot="1"/>
    <row r="35" spans="2:8" ht="18">
      <c r="B35" s="73" t="s">
        <v>14</v>
      </c>
      <c r="C35" s="187" t="str">
        <f>+'Základné kolá'!C50</f>
        <v>Gabriela Kundrátová</v>
      </c>
      <c r="D35" s="187"/>
      <c r="E35" s="74"/>
      <c r="F35" s="175"/>
      <c r="G35" s="176"/>
      <c r="H35" s="190"/>
    </row>
    <row r="36" spans="2:8" ht="18.75" thickBot="1">
      <c r="B36" s="77"/>
      <c r="C36" s="82"/>
      <c r="D36" s="82"/>
      <c r="E36" s="78"/>
      <c r="F36" s="177"/>
      <c r="G36" s="178"/>
      <c r="H36" s="191"/>
    </row>
    <row r="37" spans="3:4" ht="18.75" thickBot="1">
      <c r="C37" s="83"/>
      <c r="D37" s="83"/>
    </row>
    <row r="38" spans="2:8" ht="18">
      <c r="B38" s="73" t="s">
        <v>15</v>
      </c>
      <c r="C38" s="187" t="str">
        <f>+'Základné kolá'!C53</f>
        <v>Anna Kovačíková</v>
      </c>
      <c r="D38" s="187"/>
      <c r="E38" s="74"/>
      <c r="F38" s="175"/>
      <c r="G38" s="176"/>
      <c r="H38" s="75"/>
    </row>
    <row r="39" spans="2:8" ht="18.75" thickBot="1">
      <c r="B39" s="77"/>
      <c r="C39" s="82"/>
      <c r="D39" s="82"/>
      <c r="E39" s="78"/>
      <c r="F39" s="177"/>
      <c r="G39" s="178"/>
      <c r="H39" s="79"/>
    </row>
    <row r="40" spans="2:8" ht="18.75" thickBot="1">
      <c r="B40" s="80"/>
      <c r="C40" s="84"/>
      <c r="D40" s="84"/>
      <c r="E40" s="80"/>
      <c r="F40" s="76"/>
      <c r="G40" s="76"/>
      <c r="H40" s="76"/>
    </row>
    <row r="41" spans="2:8" ht="18">
      <c r="B41" s="73" t="s">
        <v>25</v>
      </c>
      <c r="C41" s="187" t="str">
        <f>+'Základné kolá'!C56</f>
        <v>Anna Bobulská</v>
      </c>
      <c r="D41" s="187"/>
      <c r="E41" s="74"/>
      <c r="F41" s="175"/>
      <c r="G41" s="176"/>
      <c r="H41" s="75"/>
    </row>
    <row r="42" spans="2:8" ht="18.75" thickBot="1">
      <c r="B42" s="77"/>
      <c r="C42" s="82"/>
      <c r="D42" s="82"/>
      <c r="E42" s="78"/>
      <c r="F42" s="177"/>
      <c r="G42" s="178"/>
      <c r="H42" s="79"/>
    </row>
    <row r="43" spans="2:8" ht="18.75" thickBot="1">
      <c r="B43" s="80"/>
      <c r="C43" s="84"/>
      <c r="D43" s="84"/>
      <c r="E43" s="80"/>
      <c r="F43" s="76"/>
      <c r="G43" s="76"/>
      <c r="H43" s="76"/>
    </row>
    <row r="44" spans="2:8" ht="18">
      <c r="B44" s="73" t="s">
        <v>36</v>
      </c>
      <c r="C44" s="187" t="str">
        <f>+'Základné kolá'!C59</f>
        <v>Anna Kundrátová</v>
      </c>
      <c r="D44" s="187"/>
      <c r="E44" s="74"/>
      <c r="F44" s="175"/>
      <c r="G44" s="176"/>
      <c r="H44" s="75"/>
    </row>
    <row r="45" spans="2:8" ht="18.75" thickBot="1">
      <c r="B45" s="77"/>
      <c r="C45" s="82"/>
      <c r="D45" s="82"/>
      <c r="E45" s="78"/>
      <c r="F45" s="177"/>
      <c r="G45" s="178"/>
      <c r="H45" s="79"/>
    </row>
    <row r="46" spans="3:8" ht="18.75" thickBot="1">
      <c r="C46" s="83"/>
      <c r="D46" s="83"/>
      <c r="F46" s="81"/>
      <c r="G46" s="81"/>
      <c r="H46" s="81"/>
    </row>
    <row r="47" spans="2:8" ht="18">
      <c r="B47" s="73" t="s">
        <v>24</v>
      </c>
      <c r="C47" s="187" t="str">
        <f>+'Základné kolá'!C62</f>
        <v>Ing. Štefan Mizerák</v>
      </c>
      <c r="D47" s="187"/>
      <c r="E47" s="74"/>
      <c r="F47" s="175"/>
      <c r="G47" s="176"/>
      <c r="H47" s="188"/>
    </row>
    <row r="48" spans="2:8" ht="18.75" thickBot="1">
      <c r="B48" s="77"/>
      <c r="C48" s="78"/>
      <c r="D48" s="78"/>
      <c r="E48" s="78"/>
      <c r="F48" s="177"/>
      <c r="G48" s="178"/>
      <c r="H48" s="189"/>
    </row>
    <row r="52" ht="18">
      <c r="E52" s="80"/>
    </row>
    <row r="53" ht="18">
      <c r="E53" s="80"/>
    </row>
    <row r="54" ht="18">
      <c r="E54" s="91"/>
    </row>
    <row r="55" ht="18">
      <c r="E55" s="80"/>
    </row>
  </sheetData>
  <sheetProtection/>
  <mergeCells count="17">
    <mergeCell ref="C47:D47"/>
    <mergeCell ref="F47:H48"/>
    <mergeCell ref="C35:D35"/>
    <mergeCell ref="F35:G36"/>
    <mergeCell ref="H35:H36"/>
    <mergeCell ref="C38:D38"/>
    <mergeCell ref="F38:G39"/>
    <mergeCell ref="C41:D41"/>
    <mergeCell ref="C44:D44"/>
    <mergeCell ref="F44:G45"/>
    <mergeCell ref="A13:A31"/>
    <mergeCell ref="F41:G42"/>
    <mergeCell ref="F33:H33"/>
    <mergeCell ref="A2:J2"/>
    <mergeCell ref="A8:B8"/>
    <mergeCell ref="B10:B11"/>
    <mergeCell ref="D10:F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3" r:id="rId3"/>
  <headerFooter alignWithMargins="0">
    <oddHeader>&amp;LLiptovská Lúžna&amp;CMS v strihaní oviec&amp;R29. júl 2017</oddHeader>
    <oddFooter>&amp;R&amp;D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tabSelected="1" view="pageLayout" zoomScaleNormal="75" workbookViewId="0" topLeftCell="A4">
      <selection activeCell="I8" sqref="I8"/>
    </sheetView>
  </sheetViews>
  <sheetFormatPr defaultColWidth="9.140625" defaultRowHeight="12.75"/>
  <cols>
    <col min="1" max="1" width="11.57421875" style="50" customWidth="1"/>
    <col min="2" max="2" width="34.00390625" style="51" customWidth="1"/>
    <col min="3" max="3" width="16.28125" style="51" bestFit="1" customWidth="1"/>
    <col min="4" max="4" width="10.28125" style="51" bestFit="1" customWidth="1"/>
    <col min="5" max="5" width="13.140625" style="51" bestFit="1" customWidth="1"/>
    <col min="6" max="6" width="11.28125" style="51" bestFit="1" customWidth="1"/>
    <col min="7" max="7" width="14.8515625" style="51" customWidth="1"/>
    <col min="8" max="9" width="11.28125" style="51" customWidth="1"/>
    <col min="10" max="10" width="12.8515625" style="51" bestFit="1" customWidth="1"/>
    <col min="11" max="11" width="12.8515625" style="52" bestFit="1" customWidth="1"/>
    <col min="12" max="12" width="17.28125" style="50" customWidth="1"/>
    <col min="13" max="16384" width="9.140625" style="50" customWidth="1"/>
  </cols>
  <sheetData>
    <row r="2" spans="1:11" s="49" customFormat="1" ht="26.25">
      <c r="A2" s="158" t="s">
        <v>32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s="49" customFormat="1" ht="26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49" customFormat="1" ht="26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49" customFormat="1" ht="26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s="49" customFormat="1" ht="26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ht="18.75" thickBot="1"/>
    <row r="8" spans="1:11" s="49" customFormat="1" ht="27" thickBot="1">
      <c r="A8" s="192" t="s">
        <v>18</v>
      </c>
      <c r="B8" s="193"/>
      <c r="C8" s="85">
        <v>10</v>
      </c>
      <c r="K8" s="48"/>
    </row>
    <row r="9" ht="18.75" thickBot="1"/>
    <row r="10" spans="1:11" ht="18">
      <c r="A10" s="53" t="s">
        <v>10</v>
      </c>
      <c r="B10" s="182" t="s">
        <v>0</v>
      </c>
      <c r="C10" s="54" t="s">
        <v>1</v>
      </c>
      <c r="D10" s="184" t="s">
        <v>3</v>
      </c>
      <c r="E10" s="185"/>
      <c r="F10" s="186"/>
      <c r="G10" s="55" t="s">
        <v>13</v>
      </c>
      <c r="H10" s="55" t="s">
        <v>7</v>
      </c>
      <c r="I10" s="55" t="s">
        <v>22</v>
      </c>
      <c r="J10" s="56" t="s">
        <v>8</v>
      </c>
      <c r="K10" s="56" t="s">
        <v>8</v>
      </c>
    </row>
    <row r="11" spans="1:11" ht="18.75" thickBot="1">
      <c r="A11" s="57" t="s">
        <v>11</v>
      </c>
      <c r="B11" s="183"/>
      <c r="C11" s="58" t="s">
        <v>2</v>
      </c>
      <c r="D11" s="59" t="s">
        <v>4</v>
      </c>
      <c r="E11" s="60" t="s">
        <v>5</v>
      </c>
      <c r="F11" s="61" t="s">
        <v>6</v>
      </c>
      <c r="G11" s="62" t="s">
        <v>6</v>
      </c>
      <c r="H11" s="62" t="s">
        <v>6</v>
      </c>
      <c r="I11" s="62" t="s">
        <v>23</v>
      </c>
      <c r="J11" s="63" t="s">
        <v>9</v>
      </c>
      <c r="K11" s="63" t="s">
        <v>12</v>
      </c>
    </row>
    <row r="12" spans="1:10" ht="29.25" customHeight="1" thickBot="1">
      <c r="A12" s="64"/>
      <c r="B12" s="65"/>
      <c r="C12" s="52"/>
      <c r="F12" s="52"/>
      <c r="G12" s="52"/>
      <c r="H12" s="52"/>
      <c r="I12" s="52"/>
      <c r="J12" s="52"/>
    </row>
    <row r="13" spans="1:11" ht="39.75" customHeight="1">
      <c r="A13" s="194" t="s">
        <v>20</v>
      </c>
      <c r="B13" s="145" t="s">
        <v>50</v>
      </c>
      <c r="C13" s="10">
        <v>3</v>
      </c>
      <c r="D13" s="10">
        <v>11</v>
      </c>
      <c r="E13" s="10">
        <v>3</v>
      </c>
      <c r="F13" s="66">
        <f>+D13*3+E13/20</f>
        <v>33.15</v>
      </c>
      <c r="G13" s="10">
        <v>33</v>
      </c>
      <c r="H13" s="10">
        <v>19.5</v>
      </c>
      <c r="I13" s="10">
        <v>0</v>
      </c>
      <c r="J13" s="66">
        <f>+F13+G13/$C$8+H13/$C$8+I13</f>
        <v>38.4</v>
      </c>
      <c r="K13" s="11">
        <v>1</v>
      </c>
    </row>
    <row r="14" spans="1:11" ht="39.75" customHeight="1">
      <c r="A14" s="195"/>
      <c r="B14" s="146" t="s">
        <v>47</v>
      </c>
      <c r="C14" s="12">
        <v>4</v>
      </c>
      <c r="D14" s="12">
        <v>14</v>
      </c>
      <c r="E14" s="12">
        <v>1</v>
      </c>
      <c r="F14" s="67">
        <f>+D14*3+E14/20</f>
        <v>42.05</v>
      </c>
      <c r="G14" s="12">
        <v>62</v>
      </c>
      <c r="H14" s="12">
        <v>30.5</v>
      </c>
      <c r="I14" s="12">
        <v>0</v>
      </c>
      <c r="J14" s="67">
        <f>+F14+G14/$C$8+H14/$C$8+I14</f>
        <v>51.3</v>
      </c>
      <c r="K14" s="13">
        <v>2</v>
      </c>
    </row>
    <row r="15" spans="1:11" ht="39.75" customHeight="1">
      <c r="A15" s="195"/>
      <c r="B15" s="146" t="s">
        <v>34</v>
      </c>
      <c r="C15" s="12">
        <v>1</v>
      </c>
      <c r="D15" s="12">
        <v>15</v>
      </c>
      <c r="E15" s="12">
        <v>6</v>
      </c>
      <c r="F15" s="67">
        <f>+D15*3+E15/20</f>
        <v>45.3</v>
      </c>
      <c r="G15" s="12">
        <v>40</v>
      </c>
      <c r="H15" s="12">
        <v>28</v>
      </c>
      <c r="I15" s="12">
        <v>0</v>
      </c>
      <c r="J15" s="67">
        <f>+F15+G15/$C$8+H15/$C$8+I15</f>
        <v>52.099999999999994</v>
      </c>
      <c r="K15" s="13">
        <v>3</v>
      </c>
    </row>
    <row r="16" spans="1:11" ht="39.75" customHeight="1" thickBot="1">
      <c r="A16" s="196"/>
      <c r="B16" s="147" t="s">
        <v>45</v>
      </c>
      <c r="C16" s="14">
        <v>2</v>
      </c>
      <c r="D16" s="14">
        <v>16</v>
      </c>
      <c r="E16" s="14">
        <v>26</v>
      </c>
      <c r="F16" s="68">
        <f>+D16*3+E16/20</f>
        <v>49.3</v>
      </c>
      <c r="G16" s="14">
        <v>82</v>
      </c>
      <c r="H16" s="14">
        <v>20</v>
      </c>
      <c r="I16" s="14">
        <v>0</v>
      </c>
      <c r="J16" s="68">
        <f>+F16+G16/$C$8+H16/$C$8+I16</f>
        <v>59.5</v>
      </c>
      <c r="K16" s="15">
        <v>4</v>
      </c>
    </row>
    <row r="17" spans="1:11" ht="39.75" customHeight="1">
      <c r="A17" s="69"/>
      <c r="B17" s="70"/>
      <c r="C17" s="71"/>
      <c r="D17" s="71"/>
      <c r="E17" s="71"/>
      <c r="F17" s="72"/>
      <c r="G17" s="71"/>
      <c r="H17" s="71"/>
      <c r="I17" s="71"/>
      <c r="J17" s="72"/>
      <c r="K17" s="71"/>
    </row>
    <row r="18" spans="3:9" ht="18">
      <c r="C18" s="51" t="s">
        <v>16</v>
      </c>
      <c r="F18" s="179" t="s">
        <v>17</v>
      </c>
      <c r="G18" s="179"/>
      <c r="H18" s="179"/>
      <c r="I18" s="52"/>
    </row>
    <row r="19" ht="18.75" thickBot="1">
      <c r="J19" s="80"/>
    </row>
    <row r="20" spans="2:9" ht="18">
      <c r="B20" s="73" t="s">
        <v>14</v>
      </c>
      <c r="C20" s="187" t="str">
        <f>+'Základné kolá'!C50</f>
        <v>Gabriela Kundrátová</v>
      </c>
      <c r="D20" s="187"/>
      <c r="E20" s="74"/>
      <c r="F20" s="175"/>
      <c r="G20" s="176"/>
      <c r="H20" s="190"/>
      <c r="I20" s="76"/>
    </row>
    <row r="21" spans="2:9" ht="18.75" thickBot="1">
      <c r="B21" s="77"/>
      <c r="C21" s="82"/>
      <c r="D21" s="82"/>
      <c r="E21" s="78"/>
      <c r="F21" s="177"/>
      <c r="G21" s="178"/>
      <c r="H21" s="191"/>
      <c r="I21" s="76"/>
    </row>
    <row r="22" spans="3:4" ht="18.75" thickBot="1">
      <c r="C22" s="83"/>
      <c r="D22" s="83"/>
    </row>
    <row r="23" spans="2:9" ht="18">
      <c r="B23" s="73" t="s">
        <v>15</v>
      </c>
      <c r="C23" s="187" t="str">
        <f>+'Základné kolá'!C53</f>
        <v>Anna Kovačíková</v>
      </c>
      <c r="D23" s="187"/>
      <c r="E23" s="74"/>
      <c r="F23" s="175"/>
      <c r="G23" s="176"/>
      <c r="H23" s="75"/>
      <c r="I23" s="76"/>
    </row>
    <row r="24" spans="2:9" ht="18.75" thickBot="1">
      <c r="B24" s="77"/>
      <c r="C24" s="82"/>
      <c r="D24" s="82"/>
      <c r="E24" s="78"/>
      <c r="F24" s="177"/>
      <c r="G24" s="178"/>
      <c r="H24" s="79"/>
      <c r="I24" s="76"/>
    </row>
    <row r="25" spans="2:9" ht="18.75" thickBot="1">
      <c r="B25" s="80"/>
      <c r="C25" s="84"/>
      <c r="D25" s="84"/>
      <c r="E25" s="80"/>
      <c r="F25" s="76"/>
      <c r="G25" s="76"/>
      <c r="H25" s="76"/>
      <c r="I25" s="76"/>
    </row>
    <row r="26" spans="2:9" ht="18">
      <c r="B26" s="73" t="s">
        <v>25</v>
      </c>
      <c r="C26" s="187" t="str">
        <f>+'Základné kolá'!C56</f>
        <v>Anna Bobulská</v>
      </c>
      <c r="D26" s="187"/>
      <c r="E26" s="74"/>
      <c r="F26" s="175"/>
      <c r="G26" s="176"/>
      <c r="H26" s="75"/>
      <c r="I26" s="76"/>
    </row>
    <row r="27" spans="2:9" ht="18.75" thickBot="1">
      <c r="B27" s="77"/>
      <c r="C27" s="82"/>
      <c r="D27" s="82"/>
      <c r="E27" s="78"/>
      <c r="F27" s="177"/>
      <c r="G27" s="178"/>
      <c r="H27" s="79"/>
      <c r="I27" s="76"/>
    </row>
    <row r="28" spans="3:9" ht="18.75" thickBot="1">
      <c r="C28" s="83"/>
      <c r="D28" s="83"/>
      <c r="F28" s="81"/>
      <c r="G28" s="81"/>
      <c r="H28" s="81"/>
      <c r="I28" s="81"/>
    </row>
    <row r="29" spans="2:9" ht="18">
      <c r="B29" s="73" t="s">
        <v>36</v>
      </c>
      <c r="C29" s="187" t="str">
        <f>+'Základné kolá'!C59</f>
        <v>Anna Kundrátová</v>
      </c>
      <c r="D29" s="187"/>
      <c r="E29" s="74"/>
      <c r="F29" s="175"/>
      <c r="G29" s="176"/>
      <c r="H29" s="188"/>
      <c r="I29" s="32"/>
    </row>
    <row r="30" spans="2:9" ht="18.75" thickBot="1">
      <c r="B30" s="77"/>
      <c r="C30" s="78"/>
      <c r="D30" s="78"/>
      <c r="E30" s="78"/>
      <c r="F30" s="177"/>
      <c r="G30" s="178"/>
      <c r="H30" s="189"/>
      <c r="I30" s="32"/>
    </row>
    <row r="31" ht="18.75" thickBot="1"/>
    <row r="32" spans="2:8" ht="18">
      <c r="B32" s="73" t="s">
        <v>24</v>
      </c>
      <c r="C32" s="187" t="str">
        <f>+'Základné kolá'!C62</f>
        <v>Ing. Štefan Mizerák</v>
      </c>
      <c r="D32" s="187"/>
      <c r="E32" s="74"/>
      <c r="F32" s="175"/>
      <c r="G32" s="176"/>
      <c r="H32" s="188"/>
    </row>
    <row r="33" spans="2:8" ht="18.75" thickBot="1">
      <c r="B33" s="77"/>
      <c r="C33" s="78"/>
      <c r="D33" s="78"/>
      <c r="E33" s="78"/>
      <c r="F33" s="177"/>
      <c r="G33" s="178"/>
      <c r="H33" s="189"/>
    </row>
  </sheetData>
  <sheetProtection/>
  <mergeCells count="17">
    <mergeCell ref="C32:D32"/>
    <mergeCell ref="F32:H33"/>
    <mergeCell ref="C23:D23"/>
    <mergeCell ref="F23:G24"/>
    <mergeCell ref="C29:D29"/>
    <mergeCell ref="F29:H30"/>
    <mergeCell ref="C26:D26"/>
    <mergeCell ref="F26:G27"/>
    <mergeCell ref="C20:D20"/>
    <mergeCell ref="F20:G21"/>
    <mergeCell ref="H20:H21"/>
    <mergeCell ref="A2:K2"/>
    <mergeCell ref="A8:B8"/>
    <mergeCell ref="B10:B11"/>
    <mergeCell ref="D10:F10"/>
    <mergeCell ref="A13:A16"/>
    <mergeCell ref="F18:H1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4" r:id="rId1"/>
  <headerFooter alignWithMargins="0">
    <oddHeader>&amp;LLiptovská Lúžna&amp;CMS v strihaní oviec&amp;R29. júl 2017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view="pageLayout" workbookViewId="0" topLeftCell="A1">
      <selection activeCell="AC19" sqref="AC19"/>
    </sheetView>
  </sheetViews>
  <sheetFormatPr defaultColWidth="8.8515625" defaultRowHeight="12.75"/>
  <cols>
    <col min="1" max="1" width="6.28125" style="47" customWidth="1"/>
    <col min="2" max="2" width="6.140625" style="30" customWidth="1"/>
    <col min="3" max="3" width="5.421875" style="30" customWidth="1"/>
    <col min="4" max="4" width="4.57421875" style="30" hidden="1" customWidth="1"/>
    <col min="5" max="5" width="0.13671875" style="30" hidden="1" customWidth="1"/>
    <col min="6" max="6" width="4.28125" style="30" hidden="1" customWidth="1"/>
    <col min="7" max="7" width="5.140625" style="30" customWidth="1"/>
    <col min="8" max="8" width="4.8515625" style="30" customWidth="1"/>
    <col min="9" max="9" width="3.28125" style="30" customWidth="1"/>
    <col min="10" max="10" width="5.8515625" style="47" customWidth="1"/>
    <col min="11" max="11" width="5.7109375" style="30" customWidth="1"/>
    <col min="12" max="12" width="5.28125" style="30" customWidth="1"/>
    <col min="13" max="15" width="0" style="30" hidden="1" customWidth="1"/>
    <col min="16" max="16" width="4.7109375" style="30" customWidth="1"/>
    <col min="17" max="17" width="5.7109375" style="30" customWidth="1"/>
    <col min="18" max="18" width="8.140625" style="30" customWidth="1"/>
    <col min="19" max="19" width="6.8515625" style="47" customWidth="1"/>
    <col min="20" max="20" width="5.140625" style="30" customWidth="1"/>
    <col min="21" max="21" width="5.28125" style="30" customWidth="1"/>
    <col min="22" max="24" width="5.28125" style="30" hidden="1" customWidth="1"/>
    <col min="25" max="25" width="5.140625" style="30" customWidth="1"/>
    <col min="26" max="26" width="6.00390625" style="30" customWidth="1"/>
    <col min="27" max="16384" width="8.8515625" style="30" customWidth="1"/>
  </cols>
  <sheetData>
    <row r="1" spans="1:26" ht="15.75">
      <c r="A1" s="201" t="s">
        <v>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29"/>
      <c r="S1" s="198" t="s">
        <v>29</v>
      </c>
      <c r="T1" s="199"/>
      <c r="U1" s="199"/>
      <c r="V1" s="199"/>
      <c r="W1" s="199"/>
      <c r="X1" s="199"/>
      <c r="Y1" s="199"/>
      <c r="Z1" s="152"/>
    </row>
    <row r="2" spans="1:26" s="35" customFormat="1" ht="12.75">
      <c r="A2" s="31" t="s">
        <v>21</v>
      </c>
      <c r="B2" s="197" t="str">
        <f>+Semifinale!B13</f>
        <v>Smoleňak Šimon</v>
      </c>
      <c r="C2" s="197"/>
      <c r="D2" s="197"/>
      <c r="E2" s="197"/>
      <c r="F2" s="197"/>
      <c r="G2" s="197"/>
      <c r="H2" s="197"/>
      <c r="I2" s="33"/>
      <c r="J2" s="34" t="s">
        <v>21</v>
      </c>
      <c r="K2" s="197" t="str">
        <f>+Semifinale!B14</f>
        <v>Neugebauer Lukáš</v>
      </c>
      <c r="L2" s="197"/>
      <c r="M2" s="197"/>
      <c r="N2" s="197"/>
      <c r="O2" s="197"/>
      <c r="P2" s="197"/>
      <c r="Q2" s="197"/>
      <c r="R2" s="33"/>
      <c r="S2" s="34" t="s">
        <v>21</v>
      </c>
      <c r="T2" s="197" t="str">
        <f>+Finále!B13</f>
        <v>Jarosz Kristian</v>
      </c>
      <c r="U2" s="197"/>
      <c r="V2" s="197"/>
      <c r="W2" s="197"/>
      <c r="X2" s="197"/>
      <c r="Y2" s="197"/>
      <c r="Z2" s="200"/>
    </row>
    <row r="3" spans="1:26" ht="12.75">
      <c r="A3" s="36"/>
      <c r="B3" s="37" t="s">
        <v>27</v>
      </c>
      <c r="C3" s="37" t="s">
        <v>26</v>
      </c>
      <c r="D3" s="38"/>
      <c r="E3" s="38"/>
      <c r="F3" s="38"/>
      <c r="G3" s="38" t="s">
        <v>27</v>
      </c>
      <c r="H3" s="38" t="s">
        <v>26</v>
      </c>
      <c r="I3" s="38"/>
      <c r="J3" s="39"/>
      <c r="K3" s="37" t="s">
        <v>27</v>
      </c>
      <c r="L3" s="37" t="s">
        <v>26</v>
      </c>
      <c r="M3" s="38"/>
      <c r="N3" s="38"/>
      <c r="O3" s="38"/>
      <c r="P3" s="38" t="s">
        <v>27</v>
      </c>
      <c r="Q3" s="38" t="s">
        <v>26</v>
      </c>
      <c r="R3" s="38"/>
      <c r="S3" s="39"/>
      <c r="T3" s="37" t="s">
        <v>27</v>
      </c>
      <c r="U3" s="37" t="s">
        <v>26</v>
      </c>
      <c r="V3" s="38"/>
      <c r="W3" s="38"/>
      <c r="X3" s="38"/>
      <c r="Y3" s="38" t="s">
        <v>27</v>
      </c>
      <c r="Z3" s="40" t="s">
        <v>26</v>
      </c>
    </row>
    <row r="4" spans="1:26" ht="12.75">
      <c r="A4" s="36">
        <v>1</v>
      </c>
      <c r="B4" s="26">
        <v>1</v>
      </c>
      <c r="C4" s="26">
        <v>21</v>
      </c>
      <c r="D4" s="38">
        <f aca="true" t="shared" si="0" ref="D4:D13">60*(B4)+C4</f>
        <v>81</v>
      </c>
      <c r="E4" s="38"/>
      <c r="F4" s="38"/>
      <c r="G4" s="38">
        <f>+B4</f>
        <v>1</v>
      </c>
      <c r="H4" s="38">
        <f>+C4</f>
        <v>21</v>
      </c>
      <c r="I4" s="38"/>
      <c r="J4" s="39">
        <v>1</v>
      </c>
      <c r="K4" s="26">
        <v>1</v>
      </c>
      <c r="L4" s="26">
        <v>49</v>
      </c>
      <c r="M4" s="38">
        <f aca="true" t="shared" si="1" ref="M4:M13">60*K4+L4</f>
        <v>109</v>
      </c>
      <c r="N4" s="38">
        <f aca="true" t="shared" si="2" ref="N4:N13">+M4-M3</f>
        <v>109</v>
      </c>
      <c r="O4" s="38"/>
      <c r="P4" s="38">
        <v>1</v>
      </c>
      <c r="Q4" s="38">
        <v>49</v>
      </c>
      <c r="R4" s="38"/>
      <c r="S4" s="39">
        <v>1</v>
      </c>
      <c r="T4" s="26">
        <v>1</v>
      </c>
      <c r="U4" s="26">
        <v>8</v>
      </c>
      <c r="V4" s="38">
        <f>60*T4+U4</f>
        <v>68</v>
      </c>
      <c r="W4" s="38"/>
      <c r="X4" s="38"/>
      <c r="Y4" s="38">
        <f>+T4</f>
        <v>1</v>
      </c>
      <c r="Z4" s="40">
        <f>+U4</f>
        <v>8</v>
      </c>
    </row>
    <row r="5" spans="1:26" ht="12.75">
      <c r="A5" s="36">
        <v>2</v>
      </c>
      <c r="B5" s="26">
        <v>2</v>
      </c>
      <c r="C5" s="26">
        <v>54</v>
      </c>
      <c r="D5" s="38">
        <f t="shared" si="0"/>
        <v>174</v>
      </c>
      <c r="E5" s="38">
        <f aca="true" t="shared" si="3" ref="E5:E13">+D5-D4</f>
        <v>93</v>
      </c>
      <c r="F5" s="38">
        <f aca="true" t="shared" si="4" ref="F5:F13">+E5/60</f>
        <v>1.55</v>
      </c>
      <c r="G5" s="38">
        <f aca="true" t="shared" si="5" ref="G5:G13">INT(F5)</f>
        <v>1</v>
      </c>
      <c r="H5" s="38">
        <f aca="true" t="shared" si="6" ref="H5:H13">60*(F5-G5)</f>
        <v>33</v>
      </c>
      <c r="I5" s="38"/>
      <c r="J5" s="39">
        <v>2</v>
      </c>
      <c r="K5" s="26">
        <v>3</v>
      </c>
      <c r="L5" s="26">
        <v>42</v>
      </c>
      <c r="M5" s="38">
        <f t="shared" si="1"/>
        <v>222</v>
      </c>
      <c r="N5" s="38">
        <f t="shared" si="2"/>
        <v>113</v>
      </c>
      <c r="O5" s="38">
        <f aca="true" t="shared" si="7" ref="O5:O13">+N5/60</f>
        <v>1.8833333333333333</v>
      </c>
      <c r="P5" s="38">
        <f aca="true" t="shared" si="8" ref="P5:P13">INT(O5)</f>
        <v>1</v>
      </c>
      <c r="Q5" s="38">
        <f aca="true" t="shared" si="9" ref="Q5:Q13">60*(O5-P5)</f>
        <v>53</v>
      </c>
      <c r="R5" s="38"/>
      <c r="S5" s="39">
        <v>2</v>
      </c>
      <c r="T5" s="26">
        <v>2</v>
      </c>
      <c r="U5" s="26">
        <v>9</v>
      </c>
      <c r="V5" s="38">
        <f aca="true" t="shared" si="10" ref="V5:V13">60*T5+U5</f>
        <v>129</v>
      </c>
      <c r="W5" s="38">
        <f>+V5-V4</f>
        <v>61</v>
      </c>
      <c r="X5" s="38">
        <f>+W5/60</f>
        <v>1.0166666666666666</v>
      </c>
      <c r="Y5" s="38">
        <f>INT(X5)</f>
        <v>1</v>
      </c>
      <c r="Z5" s="40">
        <f>60*(X5-Y5)</f>
        <v>0.9999999999999964</v>
      </c>
    </row>
    <row r="6" spans="1:26" ht="12.75">
      <c r="A6" s="36">
        <v>3</v>
      </c>
      <c r="B6" s="26">
        <v>4</v>
      </c>
      <c r="C6" s="26">
        <v>15</v>
      </c>
      <c r="D6" s="38">
        <f t="shared" si="0"/>
        <v>255</v>
      </c>
      <c r="E6" s="38">
        <f t="shared" si="3"/>
        <v>81</v>
      </c>
      <c r="F6" s="38">
        <f t="shared" si="4"/>
        <v>1.35</v>
      </c>
      <c r="G6" s="38">
        <f t="shared" si="5"/>
        <v>1</v>
      </c>
      <c r="H6" s="38">
        <f t="shared" si="6"/>
        <v>21.000000000000007</v>
      </c>
      <c r="I6" s="38"/>
      <c r="J6" s="39">
        <v>3</v>
      </c>
      <c r="K6" s="26">
        <v>5</v>
      </c>
      <c r="L6" s="26">
        <v>27</v>
      </c>
      <c r="M6" s="38">
        <f t="shared" si="1"/>
        <v>327</v>
      </c>
      <c r="N6" s="38">
        <f t="shared" si="2"/>
        <v>105</v>
      </c>
      <c r="O6" s="38">
        <f t="shared" si="7"/>
        <v>1.75</v>
      </c>
      <c r="P6" s="38">
        <f t="shared" si="8"/>
        <v>1</v>
      </c>
      <c r="Q6" s="38">
        <f t="shared" si="9"/>
        <v>45</v>
      </c>
      <c r="R6" s="38"/>
      <c r="S6" s="39">
        <v>3</v>
      </c>
      <c r="T6" s="26">
        <v>3</v>
      </c>
      <c r="U6" s="26">
        <v>14</v>
      </c>
      <c r="V6" s="38">
        <f t="shared" si="10"/>
        <v>194</v>
      </c>
      <c r="W6" s="38">
        <f aca="true" t="shared" si="11" ref="W6:W52">+V6-V5</f>
        <v>65</v>
      </c>
      <c r="X6" s="38">
        <f aca="true" t="shared" si="12" ref="X6:X52">+W6/60</f>
        <v>1.0833333333333333</v>
      </c>
      <c r="Y6" s="38">
        <f aca="true" t="shared" si="13" ref="Y6:Y52">INT(X6)</f>
        <v>1</v>
      </c>
      <c r="Z6" s="40">
        <f aca="true" t="shared" si="14" ref="Z6:Z13">60*(X6-Y6)</f>
        <v>4.999999999999996</v>
      </c>
    </row>
    <row r="7" spans="1:26" ht="12.75">
      <c r="A7" s="36">
        <v>4</v>
      </c>
      <c r="B7" s="26">
        <v>5</v>
      </c>
      <c r="C7" s="26">
        <v>30</v>
      </c>
      <c r="D7" s="38">
        <f t="shared" si="0"/>
        <v>330</v>
      </c>
      <c r="E7" s="38">
        <f t="shared" si="3"/>
        <v>75</v>
      </c>
      <c r="F7" s="38">
        <f t="shared" si="4"/>
        <v>1.25</v>
      </c>
      <c r="G7" s="38">
        <f t="shared" si="5"/>
        <v>1</v>
      </c>
      <c r="H7" s="38">
        <f t="shared" si="6"/>
        <v>15</v>
      </c>
      <c r="I7" s="38"/>
      <c r="J7" s="39">
        <v>4</v>
      </c>
      <c r="K7" s="26">
        <v>7</v>
      </c>
      <c r="L7" s="26">
        <v>20</v>
      </c>
      <c r="M7" s="38">
        <f t="shared" si="1"/>
        <v>440</v>
      </c>
      <c r="N7" s="38">
        <f t="shared" si="2"/>
        <v>113</v>
      </c>
      <c r="O7" s="38">
        <f t="shared" si="7"/>
        <v>1.8833333333333333</v>
      </c>
      <c r="P7" s="38">
        <f t="shared" si="8"/>
        <v>1</v>
      </c>
      <c r="Q7" s="38">
        <f t="shared" si="9"/>
        <v>53</v>
      </c>
      <c r="R7" s="38"/>
      <c r="S7" s="39">
        <v>4</v>
      </c>
      <c r="T7" s="26">
        <v>4</v>
      </c>
      <c r="U7" s="26">
        <v>33</v>
      </c>
      <c r="V7" s="38">
        <f t="shared" si="10"/>
        <v>273</v>
      </c>
      <c r="W7" s="38">
        <f t="shared" si="11"/>
        <v>79</v>
      </c>
      <c r="X7" s="38">
        <f t="shared" si="12"/>
        <v>1.3166666666666667</v>
      </c>
      <c r="Y7" s="38">
        <f t="shared" si="13"/>
        <v>1</v>
      </c>
      <c r="Z7" s="40">
        <f t="shared" si="14"/>
        <v>19</v>
      </c>
    </row>
    <row r="8" spans="1:26" ht="12.75">
      <c r="A8" s="36">
        <v>5</v>
      </c>
      <c r="B8" s="149">
        <v>6</v>
      </c>
      <c r="C8" s="26">
        <v>41</v>
      </c>
      <c r="D8" s="38">
        <f t="shared" si="0"/>
        <v>401</v>
      </c>
      <c r="E8" s="38">
        <f t="shared" si="3"/>
        <v>71</v>
      </c>
      <c r="F8" s="38">
        <f t="shared" si="4"/>
        <v>1.1833333333333333</v>
      </c>
      <c r="G8" s="38">
        <f t="shared" si="5"/>
        <v>1</v>
      </c>
      <c r="H8" s="38">
        <f t="shared" si="6"/>
        <v>11</v>
      </c>
      <c r="I8" s="38"/>
      <c r="J8" s="39">
        <v>5</v>
      </c>
      <c r="K8" s="26">
        <v>8</v>
      </c>
      <c r="L8" s="26">
        <v>58</v>
      </c>
      <c r="M8" s="38">
        <f t="shared" si="1"/>
        <v>538</v>
      </c>
      <c r="N8" s="38">
        <f t="shared" si="2"/>
        <v>98</v>
      </c>
      <c r="O8" s="38">
        <f t="shared" si="7"/>
        <v>1.6333333333333333</v>
      </c>
      <c r="P8" s="38">
        <f t="shared" si="8"/>
        <v>1</v>
      </c>
      <c r="Q8" s="38">
        <f t="shared" si="9"/>
        <v>38</v>
      </c>
      <c r="R8" s="38"/>
      <c r="S8" s="39">
        <v>5</v>
      </c>
      <c r="T8" s="26">
        <v>5</v>
      </c>
      <c r="U8" s="26">
        <v>44</v>
      </c>
      <c r="V8" s="38">
        <f t="shared" si="10"/>
        <v>344</v>
      </c>
      <c r="W8" s="38">
        <f t="shared" si="11"/>
        <v>71</v>
      </c>
      <c r="X8" s="38">
        <f t="shared" si="12"/>
        <v>1.1833333333333333</v>
      </c>
      <c r="Y8" s="38">
        <f t="shared" si="13"/>
        <v>1</v>
      </c>
      <c r="Z8" s="40">
        <f t="shared" si="14"/>
        <v>11</v>
      </c>
    </row>
    <row r="9" spans="1:26" ht="12.75">
      <c r="A9" s="36">
        <v>6</v>
      </c>
      <c r="B9" s="26">
        <v>7</v>
      </c>
      <c r="C9" s="26">
        <v>45</v>
      </c>
      <c r="D9" s="38">
        <f t="shared" si="0"/>
        <v>465</v>
      </c>
      <c r="E9" s="38">
        <f t="shared" si="3"/>
        <v>64</v>
      </c>
      <c r="F9" s="38">
        <f t="shared" si="4"/>
        <v>1.0666666666666667</v>
      </c>
      <c r="G9" s="38">
        <f t="shared" si="5"/>
        <v>1</v>
      </c>
      <c r="H9" s="38">
        <f t="shared" si="6"/>
        <v>3.999999999999999</v>
      </c>
      <c r="I9" s="38"/>
      <c r="J9" s="39">
        <v>6</v>
      </c>
      <c r="K9" s="26">
        <v>10</v>
      </c>
      <c r="L9" s="26">
        <v>33</v>
      </c>
      <c r="M9" s="38">
        <f t="shared" si="1"/>
        <v>633</v>
      </c>
      <c r="N9" s="38">
        <f t="shared" si="2"/>
        <v>95</v>
      </c>
      <c r="O9" s="38">
        <f t="shared" si="7"/>
        <v>1.5833333333333333</v>
      </c>
      <c r="P9" s="38">
        <f t="shared" si="8"/>
        <v>1</v>
      </c>
      <c r="Q9" s="38">
        <f t="shared" si="9"/>
        <v>34.99999999999999</v>
      </c>
      <c r="R9" s="38"/>
      <c r="S9" s="39">
        <v>6</v>
      </c>
      <c r="T9" s="26">
        <v>6</v>
      </c>
      <c r="U9" s="26">
        <v>54</v>
      </c>
      <c r="V9" s="38">
        <f t="shared" si="10"/>
        <v>414</v>
      </c>
      <c r="W9" s="38">
        <f t="shared" si="11"/>
        <v>70</v>
      </c>
      <c r="X9" s="38">
        <f t="shared" si="12"/>
        <v>1.1666666666666667</v>
      </c>
      <c r="Y9" s="38">
        <f t="shared" si="13"/>
        <v>1</v>
      </c>
      <c r="Z9" s="40">
        <f t="shared" si="14"/>
        <v>10.000000000000004</v>
      </c>
    </row>
    <row r="10" spans="1:26" ht="12.75">
      <c r="A10" s="36">
        <v>7</v>
      </c>
      <c r="B10" s="26"/>
      <c r="C10" s="26"/>
      <c r="D10" s="38">
        <f t="shared" si="0"/>
        <v>0</v>
      </c>
      <c r="E10" s="38">
        <f t="shared" si="3"/>
        <v>-465</v>
      </c>
      <c r="F10" s="38">
        <f t="shared" si="4"/>
        <v>-7.75</v>
      </c>
      <c r="G10" s="38">
        <f t="shared" si="5"/>
        <v>-8</v>
      </c>
      <c r="H10" s="38">
        <f t="shared" si="6"/>
        <v>15</v>
      </c>
      <c r="I10" s="38"/>
      <c r="J10" s="39">
        <v>7</v>
      </c>
      <c r="K10" s="26"/>
      <c r="L10" s="26"/>
      <c r="M10" s="38">
        <f t="shared" si="1"/>
        <v>0</v>
      </c>
      <c r="N10" s="38">
        <f t="shared" si="2"/>
        <v>-633</v>
      </c>
      <c r="O10" s="38">
        <f t="shared" si="7"/>
        <v>-10.55</v>
      </c>
      <c r="P10" s="38">
        <f t="shared" si="8"/>
        <v>-11</v>
      </c>
      <c r="Q10" s="38">
        <f t="shared" si="9"/>
        <v>26.999999999999957</v>
      </c>
      <c r="R10" s="38"/>
      <c r="S10" s="39">
        <v>7</v>
      </c>
      <c r="T10" s="26">
        <v>8</v>
      </c>
      <c r="U10" s="26">
        <v>6</v>
      </c>
      <c r="V10" s="38">
        <f t="shared" si="10"/>
        <v>486</v>
      </c>
      <c r="W10" s="38">
        <f t="shared" si="11"/>
        <v>72</v>
      </c>
      <c r="X10" s="38">
        <f t="shared" si="12"/>
        <v>1.2</v>
      </c>
      <c r="Y10" s="38">
        <f t="shared" si="13"/>
        <v>1</v>
      </c>
      <c r="Z10" s="40">
        <f t="shared" si="14"/>
        <v>11.999999999999996</v>
      </c>
    </row>
    <row r="11" spans="1:26" ht="12.75">
      <c r="A11" s="36">
        <v>8</v>
      </c>
      <c r="B11" s="26"/>
      <c r="C11" s="26"/>
      <c r="D11" s="38">
        <f t="shared" si="0"/>
        <v>0</v>
      </c>
      <c r="E11" s="38">
        <f t="shared" si="3"/>
        <v>0</v>
      </c>
      <c r="F11" s="38">
        <f t="shared" si="4"/>
        <v>0</v>
      </c>
      <c r="G11" s="38">
        <f t="shared" si="5"/>
        <v>0</v>
      </c>
      <c r="H11" s="38">
        <f t="shared" si="6"/>
        <v>0</v>
      </c>
      <c r="I11" s="38"/>
      <c r="J11" s="39">
        <v>8</v>
      </c>
      <c r="K11" s="26"/>
      <c r="L11" s="26"/>
      <c r="M11" s="38">
        <f t="shared" si="1"/>
        <v>0</v>
      </c>
      <c r="N11" s="38">
        <f t="shared" si="2"/>
        <v>0</v>
      </c>
      <c r="O11" s="38">
        <f t="shared" si="7"/>
        <v>0</v>
      </c>
      <c r="P11" s="38">
        <f t="shared" si="8"/>
        <v>0</v>
      </c>
      <c r="Q11" s="38">
        <f t="shared" si="9"/>
        <v>0</v>
      </c>
      <c r="R11" s="38"/>
      <c r="S11" s="39">
        <v>8</v>
      </c>
      <c r="T11" s="26">
        <v>9</v>
      </c>
      <c r="U11" s="26">
        <v>12</v>
      </c>
      <c r="V11" s="38">
        <f t="shared" si="10"/>
        <v>552</v>
      </c>
      <c r="W11" s="38">
        <f t="shared" si="11"/>
        <v>66</v>
      </c>
      <c r="X11" s="38">
        <f t="shared" si="12"/>
        <v>1.1</v>
      </c>
      <c r="Y11" s="38">
        <f t="shared" si="13"/>
        <v>1</v>
      </c>
      <c r="Z11" s="40">
        <f t="shared" si="14"/>
        <v>6.000000000000005</v>
      </c>
    </row>
    <row r="12" spans="1:26" ht="12.75">
      <c r="A12" s="36">
        <v>9</v>
      </c>
      <c r="B12" s="26"/>
      <c r="C12" s="26"/>
      <c r="D12" s="38">
        <f t="shared" si="0"/>
        <v>0</v>
      </c>
      <c r="E12" s="38">
        <f t="shared" si="3"/>
        <v>0</v>
      </c>
      <c r="F12" s="38">
        <f t="shared" si="4"/>
        <v>0</v>
      </c>
      <c r="G12" s="38">
        <f t="shared" si="5"/>
        <v>0</v>
      </c>
      <c r="H12" s="38">
        <f t="shared" si="6"/>
        <v>0</v>
      </c>
      <c r="I12" s="38"/>
      <c r="J12" s="39">
        <v>9</v>
      </c>
      <c r="K12" s="26"/>
      <c r="L12" s="26"/>
      <c r="M12" s="38">
        <f t="shared" si="1"/>
        <v>0</v>
      </c>
      <c r="N12" s="38">
        <f t="shared" si="2"/>
        <v>0</v>
      </c>
      <c r="O12" s="38">
        <f t="shared" si="7"/>
        <v>0</v>
      </c>
      <c r="P12" s="38">
        <f t="shared" si="8"/>
        <v>0</v>
      </c>
      <c r="Q12" s="38">
        <f t="shared" si="9"/>
        <v>0</v>
      </c>
      <c r="R12" s="38"/>
      <c r="S12" s="39">
        <v>9</v>
      </c>
      <c r="T12" s="26">
        <v>10</v>
      </c>
      <c r="U12" s="26">
        <v>17</v>
      </c>
      <c r="V12" s="38">
        <f t="shared" si="10"/>
        <v>617</v>
      </c>
      <c r="W12" s="38">
        <f t="shared" si="11"/>
        <v>65</v>
      </c>
      <c r="X12" s="38">
        <f t="shared" si="12"/>
        <v>1.0833333333333333</v>
      </c>
      <c r="Y12" s="38">
        <f t="shared" si="13"/>
        <v>1</v>
      </c>
      <c r="Z12" s="40">
        <f t="shared" si="14"/>
        <v>4.999999999999996</v>
      </c>
    </row>
    <row r="13" spans="1:26" ht="12.75">
      <c r="A13" s="36">
        <v>10</v>
      </c>
      <c r="B13" s="26"/>
      <c r="C13" s="26"/>
      <c r="D13" s="38">
        <f t="shared" si="0"/>
        <v>0</v>
      </c>
      <c r="E13" s="38">
        <f t="shared" si="3"/>
        <v>0</v>
      </c>
      <c r="F13" s="38">
        <f t="shared" si="4"/>
        <v>0</v>
      </c>
      <c r="G13" s="38">
        <f t="shared" si="5"/>
        <v>0</v>
      </c>
      <c r="H13" s="38">
        <f t="shared" si="6"/>
        <v>0</v>
      </c>
      <c r="I13" s="38"/>
      <c r="J13" s="39">
        <v>10</v>
      </c>
      <c r="K13" s="26"/>
      <c r="L13" s="26"/>
      <c r="M13" s="38">
        <f t="shared" si="1"/>
        <v>0</v>
      </c>
      <c r="N13" s="38">
        <f t="shared" si="2"/>
        <v>0</v>
      </c>
      <c r="O13" s="38">
        <f t="shared" si="7"/>
        <v>0</v>
      </c>
      <c r="P13" s="38">
        <f t="shared" si="8"/>
        <v>0</v>
      </c>
      <c r="Q13" s="38">
        <f t="shared" si="9"/>
        <v>0</v>
      </c>
      <c r="R13" s="38"/>
      <c r="S13" s="39">
        <v>10</v>
      </c>
      <c r="T13" s="26">
        <v>11</v>
      </c>
      <c r="U13" s="26">
        <v>3</v>
      </c>
      <c r="V13" s="38">
        <f t="shared" si="10"/>
        <v>663</v>
      </c>
      <c r="W13" s="38">
        <f t="shared" si="11"/>
        <v>46</v>
      </c>
      <c r="X13" s="38">
        <f t="shared" si="12"/>
        <v>0.7666666666666667</v>
      </c>
      <c r="Y13" s="38">
        <f t="shared" si="13"/>
        <v>0</v>
      </c>
      <c r="Z13" s="40">
        <f t="shared" si="14"/>
        <v>46</v>
      </c>
    </row>
    <row r="14" spans="1:26" ht="12.75">
      <c r="A14" s="36"/>
      <c r="B14" s="38"/>
      <c r="C14" s="38"/>
      <c r="D14" s="38"/>
      <c r="E14" s="38"/>
      <c r="F14" s="38"/>
      <c r="G14" s="38"/>
      <c r="H14" s="38"/>
      <c r="I14" s="38"/>
      <c r="J14" s="39"/>
      <c r="K14" s="38"/>
      <c r="L14" s="38"/>
      <c r="M14" s="38"/>
      <c r="N14" s="38"/>
      <c r="O14" s="38"/>
      <c r="P14" s="38"/>
      <c r="Q14" s="38"/>
      <c r="R14" s="38"/>
      <c r="S14" s="39"/>
      <c r="T14" s="38"/>
      <c r="U14" s="38"/>
      <c r="V14" s="38"/>
      <c r="W14" s="38"/>
      <c r="X14" s="38"/>
      <c r="Y14" s="38"/>
      <c r="Z14" s="40"/>
    </row>
    <row r="15" spans="1:26" s="35" customFormat="1" ht="12.75">
      <c r="A15" s="31" t="s">
        <v>21</v>
      </c>
      <c r="B15" s="197" t="str">
        <f>+Semifinale!B15</f>
        <v>Sobek Slavomír</v>
      </c>
      <c r="C15" s="197"/>
      <c r="D15" s="197"/>
      <c r="E15" s="197"/>
      <c r="F15" s="197"/>
      <c r="G15" s="197"/>
      <c r="H15" s="197"/>
      <c r="I15" s="33"/>
      <c r="J15" s="34" t="s">
        <v>21</v>
      </c>
      <c r="K15" s="197" t="str">
        <f>+Semifinale!B16</f>
        <v>Kutaj Peter</v>
      </c>
      <c r="L15" s="197"/>
      <c r="M15" s="197"/>
      <c r="N15" s="197"/>
      <c r="O15" s="197"/>
      <c r="P15" s="197"/>
      <c r="Q15" s="197"/>
      <c r="R15" s="33"/>
      <c r="S15" s="34" t="s">
        <v>21</v>
      </c>
      <c r="T15" s="197" t="str">
        <f>+Finále!B14</f>
        <v>Smoleňak Šimon</v>
      </c>
      <c r="U15" s="197"/>
      <c r="V15" s="197"/>
      <c r="W15" s="197"/>
      <c r="X15" s="197"/>
      <c r="Y15" s="197"/>
      <c r="Z15" s="200"/>
    </row>
    <row r="16" spans="1:26" ht="12.75">
      <c r="A16" s="36"/>
      <c r="B16" s="37" t="s">
        <v>27</v>
      </c>
      <c r="C16" s="37" t="s">
        <v>26</v>
      </c>
      <c r="D16" s="38"/>
      <c r="E16" s="38"/>
      <c r="F16" s="38"/>
      <c r="G16" s="38" t="s">
        <v>27</v>
      </c>
      <c r="H16" s="38" t="s">
        <v>26</v>
      </c>
      <c r="I16" s="38"/>
      <c r="J16" s="39"/>
      <c r="K16" s="37" t="s">
        <v>27</v>
      </c>
      <c r="L16" s="37" t="s">
        <v>26</v>
      </c>
      <c r="M16" s="38"/>
      <c r="N16" s="38"/>
      <c r="O16" s="38"/>
      <c r="P16" s="38" t="s">
        <v>27</v>
      </c>
      <c r="Q16" s="38" t="s">
        <v>26</v>
      </c>
      <c r="R16" s="38"/>
      <c r="S16" s="39"/>
      <c r="T16" s="37" t="s">
        <v>27</v>
      </c>
      <c r="U16" s="37" t="s">
        <v>26</v>
      </c>
      <c r="V16" s="38"/>
      <c r="W16" s="38"/>
      <c r="X16" s="38"/>
      <c r="Y16" s="41" t="s">
        <v>27</v>
      </c>
      <c r="Z16" s="42" t="s">
        <v>26</v>
      </c>
    </row>
    <row r="17" spans="1:26" ht="12.75">
      <c r="A17" s="36">
        <v>1</v>
      </c>
      <c r="B17" s="26">
        <v>1</v>
      </c>
      <c r="C17" s="26">
        <v>23</v>
      </c>
      <c r="D17" s="38">
        <f aca="true" t="shared" si="15" ref="D17:D26">60*(B17)+C17</f>
        <v>83</v>
      </c>
      <c r="E17" s="38">
        <f aca="true" t="shared" si="16" ref="E17:E26">+D17-D16</f>
        <v>83</v>
      </c>
      <c r="F17" s="38">
        <f aca="true" t="shared" si="17" ref="F17:F26">+E17/60</f>
        <v>1.3833333333333333</v>
      </c>
      <c r="G17" s="38">
        <f aca="true" t="shared" si="18" ref="G17:G26">INT(F17)</f>
        <v>1</v>
      </c>
      <c r="H17" s="38">
        <f aca="true" t="shared" si="19" ref="H17:H26">60*(F17-G17)</f>
        <v>23</v>
      </c>
      <c r="I17" s="38"/>
      <c r="J17" s="39">
        <v>1</v>
      </c>
      <c r="K17" s="26">
        <v>1</v>
      </c>
      <c r="L17" s="26">
        <v>32</v>
      </c>
      <c r="M17" s="38">
        <f aca="true" t="shared" si="20" ref="M17:M47">60*K17+L17</f>
        <v>92</v>
      </c>
      <c r="N17" s="38">
        <f aca="true" t="shared" si="21" ref="N17:N26">+M17-M16</f>
        <v>92</v>
      </c>
      <c r="O17" s="38">
        <f aca="true" t="shared" si="22" ref="O17:O26">+N17/60</f>
        <v>1.5333333333333334</v>
      </c>
      <c r="P17" s="38">
        <f aca="true" t="shared" si="23" ref="P17:P26">INT(O17)</f>
        <v>1</v>
      </c>
      <c r="Q17" s="38">
        <f aca="true" t="shared" si="24" ref="Q17:Q47">60*(O17-P17)</f>
        <v>32.00000000000001</v>
      </c>
      <c r="R17" s="38"/>
      <c r="S17" s="39">
        <v>1</v>
      </c>
      <c r="T17" s="26">
        <v>1</v>
      </c>
      <c r="U17" s="26">
        <v>22</v>
      </c>
      <c r="V17" s="38">
        <f>60*T17+U17</f>
        <v>82</v>
      </c>
      <c r="W17" s="38">
        <f t="shared" si="11"/>
        <v>82</v>
      </c>
      <c r="X17" s="38">
        <f t="shared" si="12"/>
        <v>1.3666666666666667</v>
      </c>
      <c r="Y17" s="38">
        <f>+T17</f>
        <v>1</v>
      </c>
      <c r="Z17" s="40">
        <f>+U17</f>
        <v>22</v>
      </c>
    </row>
    <row r="18" spans="1:26" ht="12.75">
      <c r="A18" s="36">
        <v>2</v>
      </c>
      <c r="B18" s="26">
        <v>2</v>
      </c>
      <c r="C18" s="26">
        <v>43</v>
      </c>
      <c r="D18" s="38">
        <f t="shared" si="15"/>
        <v>163</v>
      </c>
      <c r="E18" s="38">
        <f t="shared" si="16"/>
        <v>80</v>
      </c>
      <c r="F18" s="38">
        <f t="shared" si="17"/>
        <v>1.3333333333333333</v>
      </c>
      <c r="G18" s="38">
        <f t="shared" si="18"/>
        <v>1</v>
      </c>
      <c r="H18" s="38">
        <f t="shared" si="19"/>
        <v>19.999999999999996</v>
      </c>
      <c r="I18" s="38"/>
      <c r="J18" s="39">
        <v>2</v>
      </c>
      <c r="K18" s="26">
        <v>2</v>
      </c>
      <c r="L18" s="26">
        <v>51</v>
      </c>
      <c r="M18" s="38">
        <f t="shared" si="20"/>
        <v>171</v>
      </c>
      <c r="N18" s="38">
        <f t="shared" si="21"/>
        <v>79</v>
      </c>
      <c r="O18" s="38">
        <f t="shared" si="22"/>
        <v>1.3166666666666667</v>
      </c>
      <c r="P18" s="38">
        <f t="shared" si="23"/>
        <v>1</v>
      </c>
      <c r="Q18" s="38">
        <f t="shared" si="24"/>
        <v>19</v>
      </c>
      <c r="R18" s="38"/>
      <c r="S18" s="39">
        <v>2</v>
      </c>
      <c r="T18" s="26">
        <v>2</v>
      </c>
      <c r="U18" s="26">
        <v>35</v>
      </c>
      <c r="V18" s="38">
        <f aca="true" t="shared" si="25" ref="V18:V52">60*T18+U18</f>
        <v>155</v>
      </c>
      <c r="W18" s="38">
        <f t="shared" si="11"/>
        <v>73</v>
      </c>
      <c r="X18" s="38">
        <f t="shared" si="12"/>
        <v>1.2166666666666666</v>
      </c>
      <c r="Y18" s="38">
        <f t="shared" si="13"/>
        <v>1</v>
      </c>
      <c r="Z18" s="40">
        <f aca="true" t="shared" si="26" ref="Z18:Z52">60*(X18-Y18)</f>
        <v>12.999999999999993</v>
      </c>
    </row>
    <row r="19" spans="1:26" ht="12.75">
      <c r="A19" s="36">
        <v>3</v>
      </c>
      <c r="B19" s="26">
        <v>4</v>
      </c>
      <c r="C19" s="26">
        <v>3</v>
      </c>
      <c r="D19" s="38">
        <f t="shared" si="15"/>
        <v>243</v>
      </c>
      <c r="E19" s="38">
        <f t="shared" si="16"/>
        <v>80</v>
      </c>
      <c r="F19" s="38">
        <f t="shared" si="17"/>
        <v>1.3333333333333333</v>
      </c>
      <c r="G19" s="38">
        <f t="shared" si="18"/>
        <v>1</v>
      </c>
      <c r="H19" s="38">
        <f t="shared" si="19"/>
        <v>19.999999999999996</v>
      </c>
      <c r="I19" s="38"/>
      <c r="J19" s="39">
        <v>3</v>
      </c>
      <c r="K19" s="26">
        <v>4</v>
      </c>
      <c r="L19" s="26">
        <v>22</v>
      </c>
      <c r="M19" s="38">
        <f t="shared" si="20"/>
        <v>262</v>
      </c>
      <c r="N19" s="38">
        <f t="shared" si="21"/>
        <v>91</v>
      </c>
      <c r="O19" s="38">
        <f t="shared" si="22"/>
        <v>1.5166666666666666</v>
      </c>
      <c r="P19" s="38">
        <f t="shared" si="23"/>
        <v>1</v>
      </c>
      <c r="Q19" s="38">
        <f t="shared" si="24"/>
        <v>30.999999999999996</v>
      </c>
      <c r="R19" s="38"/>
      <c r="S19" s="39">
        <v>3</v>
      </c>
      <c r="T19" s="26">
        <v>3</v>
      </c>
      <c r="U19" s="26">
        <v>56</v>
      </c>
      <c r="V19" s="38">
        <f t="shared" si="25"/>
        <v>236</v>
      </c>
      <c r="W19" s="38">
        <f t="shared" si="11"/>
        <v>81</v>
      </c>
      <c r="X19" s="38">
        <f t="shared" si="12"/>
        <v>1.35</v>
      </c>
      <c r="Y19" s="38">
        <f t="shared" si="13"/>
        <v>1</v>
      </c>
      <c r="Z19" s="40">
        <f t="shared" si="26"/>
        <v>21.000000000000007</v>
      </c>
    </row>
    <row r="20" spans="1:26" ht="12.75">
      <c r="A20" s="36">
        <v>4</v>
      </c>
      <c r="B20" s="26">
        <v>5</v>
      </c>
      <c r="C20" s="26">
        <v>19</v>
      </c>
      <c r="D20" s="38">
        <f t="shared" si="15"/>
        <v>319</v>
      </c>
      <c r="E20" s="38">
        <f t="shared" si="16"/>
        <v>76</v>
      </c>
      <c r="F20" s="38">
        <f t="shared" si="17"/>
        <v>1.2666666666666666</v>
      </c>
      <c r="G20" s="38">
        <f t="shared" si="18"/>
        <v>1</v>
      </c>
      <c r="H20" s="38">
        <f t="shared" si="19"/>
        <v>15.999999999999996</v>
      </c>
      <c r="I20" s="38"/>
      <c r="J20" s="39">
        <v>4</v>
      </c>
      <c r="K20" s="26">
        <v>5</v>
      </c>
      <c r="L20" s="26">
        <v>48</v>
      </c>
      <c r="M20" s="38">
        <f t="shared" si="20"/>
        <v>348</v>
      </c>
      <c r="N20" s="38">
        <f t="shared" si="21"/>
        <v>86</v>
      </c>
      <c r="O20" s="38">
        <f t="shared" si="22"/>
        <v>1.4333333333333333</v>
      </c>
      <c r="P20" s="38">
        <f t="shared" si="23"/>
        <v>1</v>
      </c>
      <c r="Q20" s="38">
        <f t="shared" si="24"/>
        <v>26</v>
      </c>
      <c r="R20" s="38"/>
      <c r="S20" s="39">
        <v>4</v>
      </c>
      <c r="T20" s="27">
        <v>5</v>
      </c>
      <c r="U20" s="27">
        <v>15</v>
      </c>
      <c r="V20" s="38">
        <f t="shared" si="25"/>
        <v>315</v>
      </c>
      <c r="W20" s="38">
        <f t="shared" si="11"/>
        <v>79</v>
      </c>
      <c r="X20" s="38">
        <f t="shared" si="12"/>
        <v>1.3166666666666667</v>
      </c>
      <c r="Y20" s="38">
        <f t="shared" si="13"/>
        <v>1</v>
      </c>
      <c r="Z20" s="40">
        <f t="shared" si="26"/>
        <v>19</v>
      </c>
    </row>
    <row r="21" spans="1:26" ht="12.75">
      <c r="A21" s="36">
        <v>5</v>
      </c>
      <c r="B21" s="26">
        <v>6</v>
      </c>
      <c r="C21" s="26">
        <v>22</v>
      </c>
      <c r="D21" s="38">
        <f t="shared" si="15"/>
        <v>382</v>
      </c>
      <c r="E21" s="38">
        <f t="shared" si="16"/>
        <v>63</v>
      </c>
      <c r="F21" s="38">
        <f t="shared" si="17"/>
        <v>1.05</v>
      </c>
      <c r="G21" s="38">
        <f t="shared" si="18"/>
        <v>1</v>
      </c>
      <c r="H21" s="38">
        <f t="shared" si="19"/>
        <v>3.0000000000000027</v>
      </c>
      <c r="I21" s="38"/>
      <c r="J21" s="39">
        <v>5</v>
      </c>
      <c r="K21" s="26">
        <v>7</v>
      </c>
      <c r="L21" s="26">
        <v>15</v>
      </c>
      <c r="M21" s="38">
        <f t="shared" si="20"/>
        <v>435</v>
      </c>
      <c r="N21" s="38">
        <f t="shared" si="21"/>
        <v>87</v>
      </c>
      <c r="O21" s="38">
        <f t="shared" si="22"/>
        <v>1.45</v>
      </c>
      <c r="P21" s="38">
        <f t="shared" si="23"/>
        <v>1</v>
      </c>
      <c r="Q21" s="38">
        <f t="shared" si="24"/>
        <v>26.999999999999996</v>
      </c>
      <c r="R21" s="38"/>
      <c r="S21" s="39">
        <v>5</v>
      </c>
      <c r="T21" s="27">
        <v>6</v>
      </c>
      <c r="U21" s="27">
        <v>41</v>
      </c>
      <c r="V21" s="38">
        <f t="shared" si="25"/>
        <v>401</v>
      </c>
      <c r="W21" s="38">
        <f t="shared" si="11"/>
        <v>86</v>
      </c>
      <c r="X21" s="38">
        <f t="shared" si="12"/>
        <v>1.4333333333333333</v>
      </c>
      <c r="Y21" s="38">
        <f t="shared" si="13"/>
        <v>1</v>
      </c>
      <c r="Z21" s="40">
        <f t="shared" si="26"/>
        <v>26</v>
      </c>
    </row>
    <row r="22" spans="1:26" ht="12.75">
      <c r="A22" s="36">
        <v>6</v>
      </c>
      <c r="B22" s="26">
        <v>7</v>
      </c>
      <c r="C22" s="26">
        <v>45</v>
      </c>
      <c r="D22" s="38">
        <f t="shared" si="15"/>
        <v>465</v>
      </c>
      <c r="E22" s="38">
        <f t="shared" si="16"/>
        <v>83</v>
      </c>
      <c r="F22" s="38">
        <f t="shared" si="17"/>
        <v>1.3833333333333333</v>
      </c>
      <c r="G22" s="38">
        <f t="shared" si="18"/>
        <v>1</v>
      </c>
      <c r="H22" s="38">
        <f t="shared" si="19"/>
        <v>23</v>
      </c>
      <c r="I22" s="38"/>
      <c r="J22" s="39">
        <v>6</v>
      </c>
      <c r="K22" s="26">
        <v>8</v>
      </c>
      <c r="L22" s="26">
        <v>16</v>
      </c>
      <c r="M22" s="38">
        <f>60*K22+L22</f>
        <v>496</v>
      </c>
      <c r="N22" s="38">
        <f t="shared" si="21"/>
        <v>61</v>
      </c>
      <c r="O22" s="38">
        <f t="shared" si="22"/>
        <v>1.0166666666666666</v>
      </c>
      <c r="P22" s="38">
        <f t="shared" si="23"/>
        <v>1</v>
      </c>
      <c r="Q22" s="38">
        <f>60*(O22-P22)</f>
        <v>0.9999999999999964</v>
      </c>
      <c r="R22" s="38"/>
      <c r="S22" s="39">
        <v>6</v>
      </c>
      <c r="T22" s="27">
        <v>8</v>
      </c>
      <c r="U22" s="27">
        <v>9</v>
      </c>
      <c r="V22" s="38">
        <f t="shared" si="25"/>
        <v>489</v>
      </c>
      <c r="W22" s="38">
        <f t="shared" si="11"/>
        <v>88</v>
      </c>
      <c r="X22" s="38">
        <f t="shared" si="12"/>
        <v>1.4666666666666666</v>
      </c>
      <c r="Y22" s="38">
        <f t="shared" si="13"/>
        <v>1</v>
      </c>
      <c r="Z22" s="40">
        <f t="shared" si="26"/>
        <v>27.999999999999993</v>
      </c>
    </row>
    <row r="23" spans="1:26" ht="12.75">
      <c r="A23" s="36">
        <v>7</v>
      </c>
      <c r="B23" s="26"/>
      <c r="C23" s="26"/>
      <c r="D23" s="38">
        <f t="shared" si="15"/>
        <v>0</v>
      </c>
      <c r="E23" s="38">
        <f t="shared" si="16"/>
        <v>-465</v>
      </c>
      <c r="F23" s="38">
        <f t="shared" si="17"/>
        <v>-7.75</v>
      </c>
      <c r="G23" s="38">
        <f t="shared" si="18"/>
        <v>-8</v>
      </c>
      <c r="H23" s="38">
        <f t="shared" si="19"/>
        <v>15</v>
      </c>
      <c r="I23" s="38"/>
      <c r="J23" s="39">
        <v>7</v>
      </c>
      <c r="K23" s="26"/>
      <c r="L23" s="26"/>
      <c r="M23" s="38">
        <f>60*K23+L23</f>
        <v>0</v>
      </c>
      <c r="N23" s="38">
        <f t="shared" si="21"/>
        <v>-496</v>
      </c>
      <c r="O23" s="38">
        <f t="shared" si="22"/>
        <v>-8.266666666666667</v>
      </c>
      <c r="P23" s="38">
        <f t="shared" si="23"/>
        <v>-9</v>
      </c>
      <c r="Q23" s="38">
        <f>60*(O23-P23)</f>
        <v>43.99999999999995</v>
      </c>
      <c r="R23" s="38"/>
      <c r="S23" s="39">
        <v>7</v>
      </c>
      <c r="T23" s="27">
        <v>9</v>
      </c>
      <c r="U23" s="27">
        <v>37</v>
      </c>
      <c r="V23" s="38">
        <f t="shared" si="25"/>
        <v>577</v>
      </c>
      <c r="W23" s="38">
        <f t="shared" si="11"/>
        <v>88</v>
      </c>
      <c r="X23" s="38">
        <f t="shared" si="12"/>
        <v>1.4666666666666666</v>
      </c>
      <c r="Y23" s="38">
        <f t="shared" si="13"/>
        <v>1</v>
      </c>
      <c r="Z23" s="40">
        <f t="shared" si="26"/>
        <v>27.999999999999993</v>
      </c>
    </row>
    <row r="24" spans="1:26" ht="12.75">
      <c r="A24" s="36">
        <v>8</v>
      </c>
      <c r="B24" s="26"/>
      <c r="C24" s="26"/>
      <c r="D24" s="38">
        <f t="shared" si="15"/>
        <v>0</v>
      </c>
      <c r="E24" s="38">
        <f t="shared" si="16"/>
        <v>0</v>
      </c>
      <c r="F24" s="38">
        <f t="shared" si="17"/>
        <v>0</v>
      </c>
      <c r="G24" s="38">
        <f t="shared" si="18"/>
        <v>0</v>
      </c>
      <c r="H24" s="38">
        <f t="shared" si="19"/>
        <v>0</v>
      </c>
      <c r="I24" s="38"/>
      <c r="J24" s="39">
        <v>8</v>
      </c>
      <c r="K24" s="26"/>
      <c r="L24" s="26"/>
      <c r="M24" s="38">
        <f>60*K24+L24</f>
        <v>0</v>
      </c>
      <c r="N24" s="38">
        <f t="shared" si="21"/>
        <v>0</v>
      </c>
      <c r="O24" s="38">
        <f t="shared" si="22"/>
        <v>0</v>
      </c>
      <c r="P24" s="38">
        <f t="shared" si="23"/>
        <v>0</v>
      </c>
      <c r="Q24" s="38">
        <f>60*(O24-P24)</f>
        <v>0</v>
      </c>
      <c r="R24" s="38"/>
      <c r="S24" s="39">
        <v>8</v>
      </c>
      <c r="T24" s="27">
        <v>10</v>
      </c>
      <c r="U24" s="27">
        <v>56</v>
      </c>
      <c r="V24" s="38">
        <f t="shared" si="25"/>
        <v>656</v>
      </c>
      <c r="W24" s="38">
        <f t="shared" si="11"/>
        <v>79</v>
      </c>
      <c r="X24" s="38">
        <f t="shared" si="12"/>
        <v>1.3166666666666667</v>
      </c>
      <c r="Y24" s="38">
        <f t="shared" si="13"/>
        <v>1</v>
      </c>
      <c r="Z24" s="40">
        <f t="shared" si="26"/>
        <v>19</v>
      </c>
    </row>
    <row r="25" spans="1:26" ht="12.75">
      <c r="A25" s="36">
        <v>9</v>
      </c>
      <c r="B25" s="26"/>
      <c r="C25" s="26"/>
      <c r="D25" s="38">
        <f t="shared" si="15"/>
        <v>0</v>
      </c>
      <c r="E25" s="38">
        <f t="shared" si="16"/>
        <v>0</v>
      </c>
      <c r="F25" s="38">
        <f t="shared" si="17"/>
        <v>0</v>
      </c>
      <c r="G25" s="38">
        <f t="shared" si="18"/>
        <v>0</v>
      </c>
      <c r="H25" s="38">
        <f t="shared" si="19"/>
        <v>0</v>
      </c>
      <c r="I25" s="38"/>
      <c r="J25" s="39">
        <v>9</v>
      </c>
      <c r="K25" s="26"/>
      <c r="L25" s="26"/>
      <c r="M25" s="38">
        <f>60*K25+L25</f>
        <v>0</v>
      </c>
      <c r="N25" s="38">
        <f t="shared" si="21"/>
        <v>0</v>
      </c>
      <c r="O25" s="38">
        <f t="shared" si="22"/>
        <v>0</v>
      </c>
      <c r="P25" s="38">
        <f t="shared" si="23"/>
        <v>0</v>
      </c>
      <c r="Q25" s="38">
        <f>60*(O25-P25)</f>
        <v>0</v>
      </c>
      <c r="R25" s="38"/>
      <c r="S25" s="39">
        <v>9</v>
      </c>
      <c r="T25" s="27">
        <v>12</v>
      </c>
      <c r="U25" s="27">
        <v>28</v>
      </c>
      <c r="V25" s="38">
        <f t="shared" si="25"/>
        <v>748</v>
      </c>
      <c r="W25" s="38">
        <f t="shared" si="11"/>
        <v>92</v>
      </c>
      <c r="X25" s="38">
        <f t="shared" si="12"/>
        <v>1.5333333333333334</v>
      </c>
      <c r="Y25" s="38">
        <f t="shared" si="13"/>
        <v>1</v>
      </c>
      <c r="Z25" s="40">
        <f t="shared" si="26"/>
        <v>32.00000000000001</v>
      </c>
    </row>
    <row r="26" spans="1:26" ht="12.75">
      <c r="A26" s="36">
        <v>10</v>
      </c>
      <c r="B26" s="26"/>
      <c r="C26" s="26"/>
      <c r="D26" s="38">
        <f t="shared" si="15"/>
        <v>0</v>
      </c>
      <c r="E26" s="38">
        <f t="shared" si="16"/>
        <v>0</v>
      </c>
      <c r="F26" s="38">
        <f t="shared" si="17"/>
        <v>0</v>
      </c>
      <c r="G26" s="38">
        <f t="shared" si="18"/>
        <v>0</v>
      </c>
      <c r="H26" s="38">
        <f t="shared" si="19"/>
        <v>0</v>
      </c>
      <c r="I26" s="38"/>
      <c r="J26" s="39">
        <v>10</v>
      </c>
      <c r="K26" s="26"/>
      <c r="L26" s="26"/>
      <c r="M26" s="38">
        <f>60*K26+L26</f>
        <v>0</v>
      </c>
      <c r="N26" s="38">
        <f t="shared" si="21"/>
        <v>0</v>
      </c>
      <c r="O26" s="38">
        <f t="shared" si="22"/>
        <v>0</v>
      </c>
      <c r="P26" s="38">
        <f t="shared" si="23"/>
        <v>0</v>
      </c>
      <c r="Q26" s="38">
        <f>60*(O26-P26)</f>
        <v>0</v>
      </c>
      <c r="R26" s="38"/>
      <c r="S26" s="39">
        <v>10</v>
      </c>
      <c r="T26" s="27">
        <v>14</v>
      </c>
      <c r="U26" s="27">
        <v>1</v>
      </c>
      <c r="V26" s="38">
        <f t="shared" si="25"/>
        <v>841</v>
      </c>
      <c r="W26" s="38">
        <f t="shared" si="11"/>
        <v>93</v>
      </c>
      <c r="X26" s="38">
        <f t="shared" si="12"/>
        <v>1.55</v>
      </c>
      <c r="Y26" s="38">
        <f t="shared" si="13"/>
        <v>1</v>
      </c>
      <c r="Z26" s="40">
        <f t="shared" si="26"/>
        <v>33</v>
      </c>
    </row>
    <row r="27" spans="1:26" ht="12.75">
      <c r="A27" s="36"/>
      <c r="B27" s="38"/>
      <c r="C27" s="38"/>
      <c r="D27" s="38"/>
      <c r="E27" s="38"/>
      <c r="F27" s="38"/>
      <c r="G27" s="38"/>
      <c r="H27" s="38"/>
      <c r="I27" s="38"/>
      <c r="J27" s="39"/>
      <c r="K27" s="38"/>
      <c r="L27" s="38"/>
      <c r="M27" s="38"/>
      <c r="N27" s="38"/>
      <c r="O27" s="38"/>
      <c r="P27" s="38"/>
      <c r="Q27" s="38"/>
      <c r="R27" s="38"/>
      <c r="S27" s="39"/>
      <c r="T27" s="38"/>
      <c r="U27" s="38"/>
      <c r="V27" s="38"/>
      <c r="W27" s="38"/>
      <c r="X27" s="38"/>
      <c r="Y27" s="38"/>
      <c r="Z27" s="40"/>
    </row>
    <row r="28" spans="1:26" s="35" customFormat="1" ht="12.75">
      <c r="A28" s="31" t="s">
        <v>21</v>
      </c>
      <c r="B28" s="197" t="str">
        <f>+Semifinale!B18</f>
        <v>Marko Marek</v>
      </c>
      <c r="C28" s="197"/>
      <c r="D28" s="197"/>
      <c r="E28" s="197"/>
      <c r="F28" s="197"/>
      <c r="G28" s="197"/>
      <c r="H28" s="197"/>
      <c r="I28" s="33"/>
      <c r="J28" s="34" t="s">
        <v>21</v>
      </c>
      <c r="K28" s="197" t="str">
        <f>+Semifinale!B19</f>
        <v>Jarosz Kristian</v>
      </c>
      <c r="L28" s="197"/>
      <c r="M28" s="197"/>
      <c r="N28" s="197"/>
      <c r="O28" s="197"/>
      <c r="P28" s="197"/>
      <c r="Q28" s="197"/>
      <c r="R28" s="33"/>
      <c r="S28" s="34" t="s">
        <v>21</v>
      </c>
      <c r="T28" s="197" t="str">
        <f>+Finále!B15</f>
        <v>Sobek Slavomír</v>
      </c>
      <c r="U28" s="197"/>
      <c r="V28" s="197"/>
      <c r="W28" s="197"/>
      <c r="X28" s="197"/>
      <c r="Y28" s="197"/>
      <c r="Z28" s="200"/>
    </row>
    <row r="29" spans="1:26" ht="12.75">
      <c r="A29" s="36"/>
      <c r="B29" s="37" t="s">
        <v>27</v>
      </c>
      <c r="C29" s="37" t="s">
        <v>26</v>
      </c>
      <c r="D29" s="38"/>
      <c r="E29" s="38"/>
      <c r="F29" s="38"/>
      <c r="G29" s="38" t="s">
        <v>27</v>
      </c>
      <c r="H29" s="38" t="s">
        <v>26</v>
      </c>
      <c r="I29" s="38"/>
      <c r="J29" s="39"/>
      <c r="K29" s="37" t="s">
        <v>27</v>
      </c>
      <c r="L29" s="37" t="s">
        <v>26</v>
      </c>
      <c r="M29" s="38"/>
      <c r="N29" s="38"/>
      <c r="O29" s="38"/>
      <c r="P29" s="38" t="s">
        <v>27</v>
      </c>
      <c r="Q29" s="38" t="s">
        <v>26</v>
      </c>
      <c r="R29" s="38"/>
      <c r="S29" s="39"/>
      <c r="T29" s="37" t="s">
        <v>27</v>
      </c>
      <c r="U29" s="37" t="s">
        <v>26</v>
      </c>
      <c r="V29" s="38"/>
      <c r="W29" s="38"/>
      <c r="X29" s="38"/>
      <c r="Y29" s="38" t="s">
        <v>27</v>
      </c>
      <c r="Z29" s="40" t="s">
        <v>26</v>
      </c>
    </row>
    <row r="30" spans="1:26" ht="12.75">
      <c r="A30" s="36">
        <v>1</v>
      </c>
      <c r="B30" s="26">
        <v>1</v>
      </c>
      <c r="C30" s="26">
        <v>35</v>
      </c>
      <c r="D30" s="38">
        <f aca="true" t="shared" si="27" ref="D30:D45">60*(B30)+C30</f>
        <v>95</v>
      </c>
      <c r="E30" s="38">
        <f aca="true" t="shared" si="28" ref="E30:E39">+D30-D29</f>
        <v>95</v>
      </c>
      <c r="F30" s="38">
        <f aca="true" t="shared" si="29" ref="F30:F39">+E30/60</f>
        <v>1.5833333333333333</v>
      </c>
      <c r="G30" s="38">
        <f aca="true" t="shared" si="30" ref="G30:G39">INT(F30)</f>
        <v>1</v>
      </c>
      <c r="H30" s="38">
        <f aca="true" t="shared" si="31" ref="H30:H45">60*(F30-G30)</f>
        <v>34.99999999999999</v>
      </c>
      <c r="I30" s="38"/>
      <c r="J30" s="39">
        <v>1</v>
      </c>
      <c r="K30" s="26">
        <v>1</v>
      </c>
      <c r="L30" s="26">
        <v>27</v>
      </c>
      <c r="M30" s="38">
        <f t="shared" si="20"/>
        <v>87</v>
      </c>
      <c r="N30" s="38">
        <f aca="true" t="shared" si="32" ref="N30:N39">+M30-M29</f>
        <v>87</v>
      </c>
      <c r="O30" s="38">
        <f aca="true" t="shared" si="33" ref="O30:O39">+N30/60</f>
        <v>1.45</v>
      </c>
      <c r="P30" s="38">
        <f aca="true" t="shared" si="34" ref="P30:P39">INT(O30)</f>
        <v>1</v>
      </c>
      <c r="Q30" s="38">
        <f t="shared" si="24"/>
        <v>26.999999999999996</v>
      </c>
      <c r="R30" s="38"/>
      <c r="S30" s="39">
        <v>1</v>
      </c>
      <c r="T30" s="26">
        <v>1</v>
      </c>
      <c r="U30" s="26">
        <v>21</v>
      </c>
      <c r="V30" s="38">
        <f t="shared" si="25"/>
        <v>81</v>
      </c>
      <c r="W30" s="38">
        <f t="shared" si="11"/>
        <v>81</v>
      </c>
      <c r="X30" s="38">
        <f t="shared" si="12"/>
        <v>1.35</v>
      </c>
      <c r="Y30" s="38">
        <f t="shared" si="13"/>
        <v>1</v>
      </c>
      <c r="Z30" s="40">
        <f t="shared" si="26"/>
        <v>21.000000000000007</v>
      </c>
    </row>
    <row r="31" spans="1:26" ht="12.75">
      <c r="A31" s="36">
        <v>2</v>
      </c>
      <c r="B31" s="26">
        <v>3</v>
      </c>
      <c r="C31" s="26">
        <v>4</v>
      </c>
      <c r="D31" s="38">
        <f t="shared" si="27"/>
        <v>184</v>
      </c>
      <c r="E31" s="38">
        <f t="shared" si="28"/>
        <v>89</v>
      </c>
      <c r="F31" s="38">
        <f t="shared" si="29"/>
        <v>1.4833333333333334</v>
      </c>
      <c r="G31" s="38">
        <f t="shared" si="30"/>
        <v>1</v>
      </c>
      <c r="H31" s="38">
        <f t="shared" si="31"/>
        <v>29.000000000000004</v>
      </c>
      <c r="I31" s="38"/>
      <c r="J31" s="39">
        <v>2</v>
      </c>
      <c r="K31" s="26">
        <v>2</v>
      </c>
      <c r="L31" s="26">
        <v>53</v>
      </c>
      <c r="M31" s="38">
        <f t="shared" si="20"/>
        <v>173</v>
      </c>
      <c r="N31" s="38">
        <f t="shared" si="32"/>
        <v>86</v>
      </c>
      <c r="O31" s="38">
        <f t="shared" si="33"/>
        <v>1.4333333333333333</v>
      </c>
      <c r="P31" s="38">
        <f t="shared" si="34"/>
        <v>1</v>
      </c>
      <c r="Q31" s="38">
        <f t="shared" si="24"/>
        <v>26</v>
      </c>
      <c r="R31" s="38"/>
      <c r="S31" s="39">
        <v>2</v>
      </c>
      <c r="T31" s="26">
        <v>2</v>
      </c>
      <c r="U31" s="26">
        <v>51</v>
      </c>
      <c r="V31" s="38">
        <f t="shared" si="25"/>
        <v>171</v>
      </c>
      <c r="W31" s="38">
        <f t="shared" si="11"/>
        <v>90</v>
      </c>
      <c r="X31" s="38">
        <f t="shared" si="12"/>
        <v>1.5</v>
      </c>
      <c r="Y31" s="38">
        <f t="shared" si="13"/>
        <v>1</v>
      </c>
      <c r="Z31" s="40">
        <f t="shared" si="26"/>
        <v>30</v>
      </c>
    </row>
    <row r="32" spans="1:26" ht="12.75">
      <c r="A32" s="36">
        <v>3</v>
      </c>
      <c r="B32" s="26">
        <v>4</v>
      </c>
      <c r="C32" s="26">
        <v>34</v>
      </c>
      <c r="D32" s="38">
        <f t="shared" si="27"/>
        <v>274</v>
      </c>
      <c r="E32" s="38">
        <f t="shared" si="28"/>
        <v>90</v>
      </c>
      <c r="F32" s="38">
        <f t="shared" si="29"/>
        <v>1.5</v>
      </c>
      <c r="G32" s="38">
        <f t="shared" si="30"/>
        <v>1</v>
      </c>
      <c r="H32" s="38">
        <f t="shared" si="31"/>
        <v>30</v>
      </c>
      <c r="I32" s="38"/>
      <c r="J32" s="39">
        <v>3</v>
      </c>
      <c r="K32" s="26">
        <v>4</v>
      </c>
      <c r="L32" s="26">
        <v>5</v>
      </c>
      <c r="M32" s="38">
        <f t="shared" si="20"/>
        <v>245</v>
      </c>
      <c r="N32" s="38">
        <f t="shared" si="32"/>
        <v>72</v>
      </c>
      <c r="O32" s="38">
        <f t="shared" si="33"/>
        <v>1.2</v>
      </c>
      <c r="P32" s="38">
        <f t="shared" si="34"/>
        <v>1</v>
      </c>
      <c r="Q32" s="38">
        <f t="shared" si="24"/>
        <v>11.999999999999996</v>
      </c>
      <c r="R32" s="38"/>
      <c r="S32" s="39">
        <v>3</v>
      </c>
      <c r="T32" s="26">
        <v>4</v>
      </c>
      <c r="U32" s="26">
        <v>25</v>
      </c>
      <c r="V32" s="38">
        <f t="shared" si="25"/>
        <v>265</v>
      </c>
      <c r="W32" s="38">
        <f t="shared" si="11"/>
        <v>94</v>
      </c>
      <c r="X32" s="38">
        <f t="shared" si="12"/>
        <v>1.5666666666666667</v>
      </c>
      <c r="Y32" s="38">
        <f t="shared" si="13"/>
        <v>1</v>
      </c>
      <c r="Z32" s="40">
        <f t="shared" si="26"/>
        <v>34</v>
      </c>
    </row>
    <row r="33" spans="1:26" ht="12.75">
      <c r="A33" s="36">
        <v>4</v>
      </c>
      <c r="B33" s="26">
        <v>6</v>
      </c>
      <c r="C33" s="26">
        <v>9</v>
      </c>
      <c r="D33" s="38">
        <f t="shared" si="27"/>
        <v>369</v>
      </c>
      <c r="E33" s="38">
        <f t="shared" si="28"/>
        <v>95</v>
      </c>
      <c r="F33" s="38">
        <f t="shared" si="29"/>
        <v>1.5833333333333333</v>
      </c>
      <c r="G33" s="38">
        <f t="shared" si="30"/>
        <v>1</v>
      </c>
      <c r="H33" s="38">
        <f t="shared" si="31"/>
        <v>34.99999999999999</v>
      </c>
      <c r="I33" s="38"/>
      <c r="J33" s="39">
        <v>4</v>
      </c>
      <c r="K33" s="26">
        <v>5</v>
      </c>
      <c r="L33" s="26">
        <v>3</v>
      </c>
      <c r="M33" s="38">
        <f t="shared" si="20"/>
        <v>303</v>
      </c>
      <c r="N33" s="38">
        <f t="shared" si="32"/>
        <v>58</v>
      </c>
      <c r="O33" s="38">
        <f t="shared" si="33"/>
        <v>0.9666666666666667</v>
      </c>
      <c r="P33" s="38">
        <f t="shared" si="34"/>
        <v>0</v>
      </c>
      <c r="Q33" s="38">
        <f t="shared" si="24"/>
        <v>58</v>
      </c>
      <c r="R33" s="38"/>
      <c r="S33" s="39">
        <v>4</v>
      </c>
      <c r="T33" s="26">
        <v>5</v>
      </c>
      <c r="U33" s="26">
        <v>52</v>
      </c>
      <c r="V33" s="38">
        <f t="shared" si="25"/>
        <v>352</v>
      </c>
      <c r="W33" s="38">
        <f t="shared" si="11"/>
        <v>87</v>
      </c>
      <c r="X33" s="38">
        <f t="shared" si="12"/>
        <v>1.45</v>
      </c>
      <c r="Y33" s="38">
        <f t="shared" si="13"/>
        <v>1</v>
      </c>
      <c r="Z33" s="40">
        <f t="shared" si="26"/>
        <v>26.999999999999996</v>
      </c>
    </row>
    <row r="34" spans="1:26" ht="12.75">
      <c r="A34" s="36">
        <v>5</v>
      </c>
      <c r="B34" s="26">
        <v>7</v>
      </c>
      <c r="C34" s="26">
        <v>25</v>
      </c>
      <c r="D34" s="38">
        <f t="shared" si="27"/>
        <v>445</v>
      </c>
      <c r="E34" s="38">
        <f t="shared" si="28"/>
        <v>76</v>
      </c>
      <c r="F34" s="38">
        <f t="shared" si="29"/>
        <v>1.2666666666666666</v>
      </c>
      <c r="G34" s="38">
        <f t="shared" si="30"/>
        <v>1</v>
      </c>
      <c r="H34" s="38">
        <f t="shared" si="31"/>
        <v>15.999999999999996</v>
      </c>
      <c r="I34" s="38"/>
      <c r="J34" s="39">
        <v>5</v>
      </c>
      <c r="K34" s="26">
        <v>5</v>
      </c>
      <c r="L34" s="26">
        <v>58</v>
      </c>
      <c r="M34" s="38">
        <f t="shared" si="20"/>
        <v>358</v>
      </c>
      <c r="N34" s="38">
        <f t="shared" si="32"/>
        <v>55</v>
      </c>
      <c r="O34" s="38">
        <f t="shared" si="33"/>
        <v>0.9166666666666666</v>
      </c>
      <c r="P34" s="38">
        <f t="shared" si="34"/>
        <v>0</v>
      </c>
      <c r="Q34" s="38">
        <f t="shared" si="24"/>
        <v>55</v>
      </c>
      <c r="R34" s="38"/>
      <c r="S34" s="39">
        <v>5</v>
      </c>
      <c r="T34" s="26">
        <v>7</v>
      </c>
      <c r="U34" s="26">
        <v>31</v>
      </c>
      <c r="V34" s="38">
        <f t="shared" si="25"/>
        <v>451</v>
      </c>
      <c r="W34" s="38">
        <f t="shared" si="11"/>
        <v>99</v>
      </c>
      <c r="X34" s="38">
        <f t="shared" si="12"/>
        <v>1.65</v>
      </c>
      <c r="Y34" s="38">
        <f t="shared" si="13"/>
        <v>1</v>
      </c>
      <c r="Z34" s="40">
        <f t="shared" si="26"/>
        <v>38.99999999999999</v>
      </c>
    </row>
    <row r="35" spans="1:26" ht="12.75">
      <c r="A35" s="36">
        <v>6</v>
      </c>
      <c r="B35" s="26">
        <v>8</v>
      </c>
      <c r="C35" s="26">
        <v>54</v>
      </c>
      <c r="D35" s="38">
        <f>60*(B35)+C35</f>
        <v>534</v>
      </c>
      <c r="E35" s="38">
        <f t="shared" si="28"/>
        <v>89</v>
      </c>
      <c r="F35" s="38">
        <f t="shared" si="29"/>
        <v>1.4833333333333334</v>
      </c>
      <c r="G35" s="38">
        <f t="shared" si="30"/>
        <v>1</v>
      </c>
      <c r="H35" s="38">
        <f>60*(F35-G35)</f>
        <v>29.000000000000004</v>
      </c>
      <c r="I35" s="38"/>
      <c r="J35" s="39">
        <v>6</v>
      </c>
      <c r="K35" s="26">
        <v>7</v>
      </c>
      <c r="L35" s="26">
        <v>15</v>
      </c>
      <c r="M35" s="38">
        <f>60*K35+L35</f>
        <v>435</v>
      </c>
      <c r="N35" s="38">
        <f t="shared" si="32"/>
        <v>77</v>
      </c>
      <c r="O35" s="38">
        <f t="shared" si="33"/>
        <v>1.2833333333333334</v>
      </c>
      <c r="P35" s="38">
        <f t="shared" si="34"/>
        <v>1</v>
      </c>
      <c r="Q35" s="38">
        <f>60*(O35-P35)</f>
        <v>17.000000000000007</v>
      </c>
      <c r="R35" s="38"/>
      <c r="S35" s="39">
        <v>6</v>
      </c>
      <c r="T35" s="26">
        <v>8</v>
      </c>
      <c r="U35" s="26">
        <v>52</v>
      </c>
      <c r="V35" s="38">
        <f t="shared" si="25"/>
        <v>532</v>
      </c>
      <c r="W35" s="38">
        <f t="shared" si="11"/>
        <v>81</v>
      </c>
      <c r="X35" s="38">
        <f t="shared" si="12"/>
        <v>1.35</v>
      </c>
      <c r="Y35" s="38">
        <f t="shared" si="13"/>
        <v>1</v>
      </c>
      <c r="Z35" s="40">
        <f t="shared" si="26"/>
        <v>21.000000000000007</v>
      </c>
    </row>
    <row r="36" spans="1:26" ht="12.75">
      <c r="A36" s="36">
        <v>7</v>
      </c>
      <c r="B36" s="26"/>
      <c r="C36" s="26"/>
      <c r="D36" s="38">
        <f>60*(B36)+C36</f>
        <v>0</v>
      </c>
      <c r="E36" s="38">
        <f t="shared" si="28"/>
        <v>-534</v>
      </c>
      <c r="F36" s="38">
        <f t="shared" si="29"/>
        <v>-8.9</v>
      </c>
      <c r="G36" s="38">
        <f t="shared" si="30"/>
        <v>-9</v>
      </c>
      <c r="H36" s="38">
        <f>60*(F36-G36)</f>
        <v>5.999999999999979</v>
      </c>
      <c r="I36" s="38"/>
      <c r="J36" s="39">
        <v>7</v>
      </c>
      <c r="K36" s="26"/>
      <c r="L36" s="26"/>
      <c r="M36" s="38">
        <f>60*K36+L36</f>
        <v>0</v>
      </c>
      <c r="N36" s="38">
        <f t="shared" si="32"/>
        <v>-435</v>
      </c>
      <c r="O36" s="38">
        <f t="shared" si="33"/>
        <v>-7.25</v>
      </c>
      <c r="P36" s="38">
        <f t="shared" si="34"/>
        <v>-8</v>
      </c>
      <c r="Q36" s="38">
        <f>60*(O36-P36)</f>
        <v>45</v>
      </c>
      <c r="R36" s="38"/>
      <c r="S36" s="39">
        <v>7</v>
      </c>
      <c r="T36" s="26">
        <v>10</v>
      </c>
      <c r="U36" s="26">
        <v>17</v>
      </c>
      <c r="V36" s="38">
        <f t="shared" si="25"/>
        <v>617</v>
      </c>
      <c r="W36" s="38">
        <f t="shared" si="11"/>
        <v>85</v>
      </c>
      <c r="X36" s="38">
        <f t="shared" si="12"/>
        <v>1.4166666666666667</v>
      </c>
      <c r="Y36" s="38">
        <f t="shared" si="13"/>
        <v>1</v>
      </c>
      <c r="Z36" s="40">
        <f t="shared" si="26"/>
        <v>25.000000000000004</v>
      </c>
    </row>
    <row r="37" spans="1:26" ht="12.75">
      <c r="A37" s="36">
        <v>8</v>
      </c>
      <c r="B37" s="26"/>
      <c r="C37" s="26"/>
      <c r="D37" s="38">
        <f>60*(B37)+C37</f>
        <v>0</v>
      </c>
      <c r="E37" s="38">
        <f t="shared" si="28"/>
        <v>0</v>
      </c>
      <c r="F37" s="38">
        <f t="shared" si="29"/>
        <v>0</v>
      </c>
      <c r="G37" s="38">
        <f t="shared" si="30"/>
        <v>0</v>
      </c>
      <c r="H37" s="38">
        <f>60*(F37-G37)</f>
        <v>0</v>
      </c>
      <c r="I37" s="38"/>
      <c r="J37" s="39">
        <v>8</v>
      </c>
      <c r="K37" s="26"/>
      <c r="L37" s="26"/>
      <c r="M37" s="38">
        <f>60*K37+L37</f>
        <v>0</v>
      </c>
      <c r="N37" s="38">
        <f t="shared" si="32"/>
        <v>0</v>
      </c>
      <c r="O37" s="38">
        <f t="shared" si="33"/>
        <v>0</v>
      </c>
      <c r="P37" s="38">
        <f t="shared" si="34"/>
        <v>0</v>
      </c>
      <c r="Q37" s="38">
        <f>60*(O37-P37)</f>
        <v>0</v>
      </c>
      <c r="R37" s="38"/>
      <c r="S37" s="39">
        <v>8</v>
      </c>
      <c r="T37" s="26">
        <v>11</v>
      </c>
      <c r="U37" s="26">
        <v>38</v>
      </c>
      <c r="V37" s="38">
        <f t="shared" si="25"/>
        <v>698</v>
      </c>
      <c r="W37" s="38">
        <f t="shared" si="11"/>
        <v>81</v>
      </c>
      <c r="X37" s="38">
        <f t="shared" si="12"/>
        <v>1.35</v>
      </c>
      <c r="Y37" s="38">
        <f t="shared" si="13"/>
        <v>1</v>
      </c>
      <c r="Z37" s="40">
        <f t="shared" si="26"/>
        <v>21.000000000000007</v>
      </c>
    </row>
    <row r="38" spans="1:26" ht="12.75">
      <c r="A38" s="36">
        <v>9</v>
      </c>
      <c r="B38" s="26"/>
      <c r="C38" s="26"/>
      <c r="D38" s="38">
        <f>60*(B38)+C38</f>
        <v>0</v>
      </c>
      <c r="E38" s="38">
        <f t="shared" si="28"/>
        <v>0</v>
      </c>
      <c r="F38" s="38">
        <f t="shared" si="29"/>
        <v>0</v>
      </c>
      <c r="G38" s="38">
        <f t="shared" si="30"/>
        <v>0</v>
      </c>
      <c r="H38" s="38">
        <f>60*(F38-G38)</f>
        <v>0</v>
      </c>
      <c r="I38" s="38"/>
      <c r="J38" s="39">
        <v>9</v>
      </c>
      <c r="K38" s="26"/>
      <c r="L38" s="26"/>
      <c r="M38" s="38">
        <f>60*K38+L38</f>
        <v>0</v>
      </c>
      <c r="N38" s="38">
        <f t="shared" si="32"/>
        <v>0</v>
      </c>
      <c r="O38" s="38">
        <f t="shared" si="33"/>
        <v>0</v>
      </c>
      <c r="P38" s="38">
        <f t="shared" si="34"/>
        <v>0</v>
      </c>
      <c r="Q38" s="38">
        <f>60*(O38-P38)</f>
        <v>0</v>
      </c>
      <c r="R38" s="38"/>
      <c r="S38" s="39">
        <v>9</v>
      </c>
      <c r="T38" s="26">
        <v>13</v>
      </c>
      <c r="U38" s="26">
        <v>12</v>
      </c>
      <c r="V38" s="38">
        <f t="shared" si="25"/>
        <v>792</v>
      </c>
      <c r="W38" s="38">
        <f t="shared" si="11"/>
        <v>94</v>
      </c>
      <c r="X38" s="38">
        <f t="shared" si="12"/>
        <v>1.5666666666666667</v>
      </c>
      <c r="Y38" s="38">
        <f t="shared" si="13"/>
        <v>1</v>
      </c>
      <c r="Z38" s="40">
        <f t="shared" si="26"/>
        <v>34</v>
      </c>
    </row>
    <row r="39" spans="1:26" ht="12.75">
      <c r="A39" s="36">
        <v>10</v>
      </c>
      <c r="B39" s="26"/>
      <c r="C39" s="26"/>
      <c r="D39" s="38">
        <f>60*(B39)+C39</f>
        <v>0</v>
      </c>
      <c r="E39" s="38">
        <f t="shared" si="28"/>
        <v>0</v>
      </c>
      <c r="F39" s="38">
        <f t="shared" si="29"/>
        <v>0</v>
      </c>
      <c r="G39" s="38">
        <f t="shared" si="30"/>
        <v>0</v>
      </c>
      <c r="H39" s="38">
        <f>60*(F39-G39)</f>
        <v>0</v>
      </c>
      <c r="I39" s="38"/>
      <c r="J39" s="39">
        <v>10</v>
      </c>
      <c r="K39" s="26"/>
      <c r="L39" s="26"/>
      <c r="M39" s="38">
        <f>60*K39+L39</f>
        <v>0</v>
      </c>
      <c r="N39" s="38">
        <f t="shared" si="32"/>
        <v>0</v>
      </c>
      <c r="O39" s="38">
        <f t="shared" si="33"/>
        <v>0</v>
      </c>
      <c r="P39" s="38">
        <f t="shared" si="34"/>
        <v>0</v>
      </c>
      <c r="Q39" s="38">
        <f>60*(O39-P39)</f>
        <v>0</v>
      </c>
      <c r="R39" s="38"/>
      <c r="S39" s="39">
        <v>10</v>
      </c>
      <c r="T39" s="26">
        <v>15</v>
      </c>
      <c r="U39" s="26">
        <v>6</v>
      </c>
      <c r="V39" s="38">
        <f t="shared" si="25"/>
        <v>906</v>
      </c>
      <c r="W39" s="38">
        <f t="shared" si="11"/>
        <v>114</v>
      </c>
      <c r="X39" s="38">
        <f t="shared" si="12"/>
        <v>1.9</v>
      </c>
      <c r="Y39" s="38">
        <f t="shared" si="13"/>
        <v>1</v>
      </c>
      <c r="Z39" s="40">
        <f t="shared" si="26"/>
        <v>53.99999999999999</v>
      </c>
    </row>
    <row r="40" spans="1:26" ht="12.75">
      <c r="A40" s="36"/>
      <c r="B40" s="38"/>
      <c r="C40" s="38"/>
      <c r="D40" s="38"/>
      <c r="E40" s="38"/>
      <c r="F40" s="38"/>
      <c r="G40" s="38"/>
      <c r="H40" s="38"/>
      <c r="I40" s="38"/>
      <c r="J40" s="39"/>
      <c r="K40" s="38"/>
      <c r="L40" s="38"/>
      <c r="M40" s="38"/>
      <c r="N40" s="38"/>
      <c r="O40" s="38"/>
      <c r="P40" s="38"/>
      <c r="Q40" s="38"/>
      <c r="R40" s="38"/>
      <c r="S40" s="39"/>
      <c r="T40" s="38"/>
      <c r="U40" s="38"/>
      <c r="V40" s="38"/>
      <c r="W40" s="38"/>
      <c r="X40" s="38"/>
      <c r="Y40" s="38"/>
      <c r="Z40" s="40"/>
    </row>
    <row r="41" spans="1:26" s="35" customFormat="1" ht="12.75">
      <c r="A41" s="31" t="s">
        <v>21</v>
      </c>
      <c r="B41" s="197" t="str">
        <f>+Semifinale!B20</f>
        <v>Olšiak Martin</v>
      </c>
      <c r="C41" s="197"/>
      <c r="D41" s="197"/>
      <c r="E41" s="197"/>
      <c r="F41" s="197"/>
      <c r="G41" s="197"/>
      <c r="H41" s="197"/>
      <c r="I41" s="33"/>
      <c r="J41" s="34" t="s">
        <v>21</v>
      </c>
      <c r="K41" s="197" t="str">
        <f>+Semifinale!B21</f>
        <v>Sepeši Radovan</v>
      </c>
      <c r="L41" s="197"/>
      <c r="M41" s="197"/>
      <c r="N41" s="197"/>
      <c r="O41" s="197"/>
      <c r="P41" s="197"/>
      <c r="Q41" s="197"/>
      <c r="R41" s="33"/>
      <c r="S41" s="34" t="s">
        <v>21</v>
      </c>
      <c r="T41" s="197" t="str">
        <f>+Finále!B16</f>
        <v>Kutaj Peter</v>
      </c>
      <c r="U41" s="197"/>
      <c r="V41" s="197"/>
      <c r="W41" s="197"/>
      <c r="X41" s="197"/>
      <c r="Y41" s="197"/>
      <c r="Z41" s="200"/>
    </row>
    <row r="42" spans="1:26" ht="12.75">
      <c r="A42" s="36"/>
      <c r="B42" s="37" t="s">
        <v>27</v>
      </c>
      <c r="C42" s="37" t="s">
        <v>26</v>
      </c>
      <c r="D42" s="38"/>
      <c r="E42" s="38"/>
      <c r="F42" s="38"/>
      <c r="G42" s="38" t="s">
        <v>27</v>
      </c>
      <c r="H42" s="38" t="s">
        <v>26</v>
      </c>
      <c r="I42" s="38"/>
      <c r="J42" s="39"/>
      <c r="K42" s="37" t="s">
        <v>27</v>
      </c>
      <c r="L42" s="37" t="s">
        <v>26</v>
      </c>
      <c r="M42" s="38"/>
      <c r="N42" s="38"/>
      <c r="O42" s="38"/>
      <c r="P42" s="38" t="s">
        <v>27</v>
      </c>
      <c r="Q42" s="38" t="s">
        <v>26</v>
      </c>
      <c r="R42" s="38"/>
      <c r="S42" s="39"/>
      <c r="T42" s="37" t="s">
        <v>27</v>
      </c>
      <c r="U42" s="37" t="s">
        <v>26</v>
      </c>
      <c r="V42" s="38"/>
      <c r="W42" s="38"/>
      <c r="X42" s="38"/>
      <c r="Y42" s="38" t="s">
        <v>27</v>
      </c>
      <c r="Z42" s="40" t="s">
        <v>26</v>
      </c>
    </row>
    <row r="43" spans="1:26" ht="12.75">
      <c r="A43" s="36">
        <v>1</v>
      </c>
      <c r="B43" s="26">
        <v>1</v>
      </c>
      <c r="C43" s="26">
        <v>30</v>
      </c>
      <c r="D43" s="38">
        <f t="shared" si="27"/>
        <v>90</v>
      </c>
      <c r="E43" s="38">
        <f aca="true" t="shared" si="35" ref="E43:E52">+D43-D42</f>
        <v>90</v>
      </c>
      <c r="F43" s="38">
        <f aca="true" t="shared" si="36" ref="F43:F52">+E43/60</f>
        <v>1.5</v>
      </c>
      <c r="G43" s="38">
        <f aca="true" t="shared" si="37" ref="G43:G52">INT(F43)</f>
        <v>1</v>
      </c>
      <c r="H43" s="38">
        <f t="shared" si="31"/>
        <v>30</v>
      </c>
      <c r="I43" s="38"/>
      <c r="J43" s="39">
        <v>1</v>
      </c>
      <c r="K43" s="26">
        <v>1</v>
      </c>
      <c r="L43" s="26">
        <v>39</v>
      </c>
      <c r="M43" s="38">
        <f t="shared" si="20"/>
        <v>99</v>
      </c>
      <c r="N43" s="38">
        <f aca="true" t="shared" si="38" ref="N43:N52">+M43-M42</f>
        <v>99</v>
      </c>
      <c r="O43" s="38">
        <f aca="true" t="shared" si="39" ref="O43:O52">+N43/60</f>
        <v>1.65</v>
      </c>
      <c r="P43" s="38">
        <f aca="true" t="shared" si="40" ref="P43:P52">INT(O43)</f>
        <v>1</v>
      </c>
      <c r="Q43" s="38">
        <f t="shared" si="24"/>
        <v>38.99999999999999</v>
      </c>
      <c r="R43" s="38"/>
      <c r="S43" s="39">
        <v>1</v>
      </c>
      <c r="T43" s="26">
        <v>1</v>
      </c>
      <c r="U43" s="26">
        <v>16</v>
      </c>
      <c r="V43" s="38">
        <f t="shared" si="25"/>
        <v>76</v>
      </c>
      <c r="W43" s="38">
        <f t="shared" si="11"/>
        <v>76</v>
      </c>
      <c r="X43" s="38">
        <f t="shared" si="12"/>
        <v>1.2666666666666666</v>
      </c>
      <c r="Y43" s="38">
        <f t="shared" si="13"/>
        <v>1</v>
      </c>
      <c r="Z43" s="40">
        <f t="shared" si="26"/>
        <v>15.999999999999996</v>
      </c>
    </row>
    <row r="44" spans="1:26" ht="12.75">
      <c r="A44" s="36">
        <v>2</v>
      </c>
      <c r="B44" s="26">
        <v>2</v>
      </c>
      <c r="C44" s="26">
        <v>58</v>
      </c>
      <c r="D44" s="38">
        <f t="shared" si="27"/>
        <v>178</v>
      </c>
      <c r="E44" s="38">
        <f t="shared" si="35"/>
        <v>88</v>
      </c>
      <c r="F44" s="38">
        <f t="shared" si="36"/>
        <v>1.4666666666666666</v>
      </c>
      <c r="G44" s="38">
        <f t="shared" si="37"/>
        <v>1</v>
      </c>
      <c r="H44" s="38">
        <f t="shared" si="31"/>
        <v>27.999999999999993</v>
      </c>
      <c r="I44" s="38"/>
      <c r="J44" s="39">
        <v>2</v>
      </c>
      <c r="K44" s="26">
        <v>2</v>
      </c>
      <c r="L44" s="26">
        <v>38</v>
      </c>
      <c r="M44" s="38">
        <f t="shared" si="20"/>
        <v>158</v>
      </c>
      <c r="N44" s="38">
        <f t="shared" si="38"/>
        <v>59</v>
      </c>
      <c r="O44" s="38">
        <f t="shared" si="39"/>
        <v>0.9833333333333333</v>
      </c>
      <c r="P44" s="38">
        <f t="shared" si="40"/>
        <v>0</v>
      </c>
      <c r="Q44" s="38">
        <f t="shared" si="24"/>
        <v>59</v>
      </c>
      <c r="R44" s="38"/>
      <c r="S44" s="39">
        <v>2</v>
      </c>
      <c r="T44" s="26">
        <v>3</v>
      </c>
      <c r="U44" s="26">
        <v>10</v>
      </c>
      <c r="V44" s="38">
        <f t="shared" si="25"/>
        <v>190</v>
      </c>
      <c r="W44" s="38">
        <f t="shared" si="11"/>
        <v>114</v>
      </c>
      <c r="X44" s="38">
        <f t="shared" si="12"/>
        <v>1.9</v>
      </c>
      <c r="Y44" s="38">
        <f t="shared" si="13"/>
        <v>1</v>
      </c>
      <c r="Z44" s="40">
        <f t="shared" si="26"/>
        <v>53.99999999999999</v>
      </c>
    </row>
    <row r="45" spans="1:26" ht="12.75">
      <c r="A45" s="36">
        <v>3</v>
      </c>
      <c r="B45" s="26">
        <v>4</v>
      </c>
      <c r="C45" s="26">
        <v>22</v>
      </c>
      <c r="D45" s="38">
        <f t="shared" si="27"/>
        <v>262</v>
      </c>
      <c r="E45" s="38">
        <f t="shared" si="35"/>
        <v>84</v>
      </c>
      <c r="F45" s="38">
        <f t="shared" si="36"/>
        <v>1.4</v>
      </c>
      <c r="G45" s="38">
        <f t="shared" si="37"/>
        <v>1</v>
      </c>
      <c r="H45" s="38">
        <f t="shared" si="31"/>
        <v>23.999999999999993</v>
      </c>
      <c r="I45" s="38"/>
      <c r="J45" s="39">
        <v>3</v>
      </c>
      <c r="K45" s="26">
        <v>4</v>
      </c>
      <c r="L45" s="26">
        <v>9</v>
      </c>
      <c r="M45" s="38">
        <f t="shared" si="20"/>
        <v>249</v>
      </c>
      <c r="N45" s="38">
        <f t="shared" si="38"/>
        <v>91</v>
      </c>
      <c r="O45" s="38">
        <f t="shared" si="39"/>
        <v>1.5166666666666666</v>
      </c>
      <c r="P45" s="38">
        <f t="shared" si="40"/>
        <v>1</v>
      </c>
      <c r="Q45" s="38">
        <f t="shared" si="24"/>
        <v>30.999999999999996</v>
      </c>
      <c r="R45" s="38"/>
      <c r="S45" s="39">
        <v>3</v>
      </c>
      <c r="T45" s="26">
        <v>4</v>
      </c>
      <c r="U45" s="26">
        <v>52</v>
      </c>
      <c r="V45" s="38">
        <f t="shared" si="25"/>
        <v>292</v>
      </c>
      <c r="W45" s="38">
        <f t="shared" si="11"/>
        <v>102</v>
      </c>
      <c r="X45" s="38">
        <f t="shared" si="12"/>
        <v>1.7</v>
      </c>
      <c r="Y45" s="38">
        <f t="shared" si="13"/>
        <v>1</v>
      </c>
      <c r="Z45" s="40">
        <f t="shared" si="26"/>
        <v>42</v>
      </c>
    </row>
    <row r="46" spans="1:26" ht="12.75">
      <c r="A46" s="36">
        <v>4</v>
      </c>
      <c r="B46" s="26">
        <v>5</v>
      </c>
      <c r="C46" s="26">
        <v>26</v>
      </c>
      <c r="D46" s="38">
        <f aca="true" t="shared" si="41" ref="D46:D52">60*(B46)+C46</f>
        <v>326</v>
      </c>
      <c r="E46" s="38">
        <f t="shared" si="35"/>
        <v>64</v>
      </c>
      <c r="F46" s="38">
        <f t="shared" si="36"/>
        <v>1.0666666666666667</v>
      </c>
      <c r="G46" s="38">
        <f t="shared" si="37"/>
        <v>1</v>
      </c>
      <c r="H46" s="38">
        <f aca="true" t="shared" si="42" ref="H46:H52">60*(F46-G46)</f>
        <v>3.999999999999999</v>
      </c>
      <c r="I46" s="38"/>
      <c r="J46" s="39">
        <v>4</v>
      </c>
      <c r="K46" s="26">
        <v>5</v>
      </c>
      <c r="L46" s="26">
        <v>31</v>
      </c>
      <c r="M46" s="38">
        <f t="shared" si="20"/>
        <v>331</v>
      </c>
      <c r="N46" s="38">
        <f t="shared" si="38"/>
        <v>82</v>
      </c>
      <c r="O46" s="38">
        <f t="shared" si="39"/>
        <v>1.3666666666666667</v>
      </c>
      <c r="P46" s="38">
        <f t="shared" si="40"/>
        <v>1</v>
      </c>
      <c r="Q46" s="38">
        <f t="shared" si="24"/>
        <v>22</v>
      </c>
      <c r="R46" s="38"/>
      <c r="S46" s="39">
        <v>4</v>
      </c>
      <c r="T46" s="26">
        <v>6</v>
      </c>
      <c r="U46" s="26">
        <v>58</v>
      </c>
      <c r="V46" s="38">
        <f t="shared" si="25"/>
        <v>418</v>
      </c>
      <c r="W46" s="38">
        <f t="shared" si="11"/>
        <v>126</v>
      </c>
      <c r="X46" s="38">
        <f t="shared" si="12"/>
        <v>2.1</v>
      </c>
      <c r="Y46" s="38">
        <f t="shared" si="13"/>
        <v>2</v>
      </c>
      <c r="Z46" s="40">
        <f t="shared" si="26"/>
        <v>6.000000000000005</v>
      </c>
    </row>
    <row r="47" spans="1:26" ht="12.75">
      <c r="A47" s="36">
        <v>5</v>
      </c>
      <c r="B47" s="26">
        <v>6</v>
      </c>
      <c r="C47" s="26">
        <v>57</v>
      </c>
      <c r="D47" s="38">
        <f t="shared" si="41"/>
        <v>417</v>
      </c>
      <c r="E47" s="38">
        <f t="shared" si="35"/>
        <v>91</v>
      </c>
      <c r="F47" s="38">
        <f t="shared" si="36"/>
        <v>1.5166666666666666</v>
      </c>
      <c r="G47" s="38">
        <f t="shared" si="37"/>
        <v>1</v>
      </c>
      <c r="H47" s="38">
        <f t="shared" si="42"/>
        <v>30.999999999999996</v>
      </c>
      <c r="I47" s="38"/>
      <c r="J47" s="39">
        <v>5</v>
      </c>
      <c r="K47" s="26">
        <v>6</v>
      </c>
      <c r="L47" s="26">
        <v>57</v>
      </c>
      <c r="M47" s="38">
        <f t="shared" si="20"/>
        <v>417</v>
      </c>
      <c r="N47" s="38">
        <f t="shared" si="38"/>
        <v>86</v>
      </c>
      <c r="O47" s="38">
        <f t="shared" si="39"/>
        <v>1.4333333333333333</v>
      </c>
      <c r="P47" s="38">
        <f t="shared" si="40"/>
        <v>1</v>
      </c>
      <c r="Q47" s="38">
        <f t="shared" si="24"/>
        <v>26</v>
      </c>
      <c r="R47" s="38"/>
      <c r="S47" s="39">
        <v>5</v>
      </c>
      <c r="T47" s="26">
        <v>8</v>
      </c>
      <c r="U47" s="26">
        <v>20</v>
      </c>
      <c r="V47" s="38">
        <f t="shared" si="25"/>
        <v>500</v>
      </c>
      <c r="W47" s="38">
        <f t="shared" si="11"/>
        <v>82</v>
      </c>
      <c r="X47" s="38">
        <f t="shared" si="12"/>
        <v>1.3666666666666667</v>
      </c>
      <c r="Y47" s="38">
        <f t="shared" si="13"/>
        <v>1</v>
      </c>
      <c r="Z47" s="40">
        <f t="shared" si="26"/>
        <v>22</v>
      </c>
    </row>
    <row r="48" spans="1:26" ht="12.75">
      <c r="A48" s="36">
        <v>6</v>
      </c>
      <c r="B48" s="26">
        <v>8</v>
      </c>
      <c r="C48" s="26">
        <v>35</v>
      </c>
      <c r="D48" s="38">
        <f t="shared" si="41"/>
        <v>515</v>
      </c>
      <c r="E48" s="38">
        <f t="shared" si="35"/>
        <v>98</v>
      </c>
      <c r="F48" s="38">
        <f t="shared" si="36"/>
        <v>1.6333333333333333</v>
      </c>
      <c r="G48" s="38">
        <f t="shared" si="37"/>
        <v>1</v>
      </c>
      <c r="H48" s="38">
        <f t="shared" si="42"/>
        <v>38</v>
      </c>
      <c r="I48" s="38"/>
      <c r="J48" s="39">
        <v>6</v>
      </c>
      <c r="K48" s="26">
        <v>8</v>
      </c>
      <c r="L48" s="26">
        <v>20</v>
      </c>
      <c r="M48" s="38">
        <f>60*K48+L48</f>
        <v>500</v>
      </c>
      <c r="N48" s="38">
        <f t="shared" si="38"/>
        <v>83</v>
      </c>
      <c r="O48" s="38">
        <f t="shared" si="39"/>
        <v>1.3833333333333333</v>
      </c>
      <c r="P48" s="38">
        <f t="shared" si="40"/>
        <v>1</v>
      </c>
      <c r="Q48" s="38">
        <f>60*(O48-P48)</f>
        <v>23</v>
      </c>
      <c r="R48" s="38"/>
      <c r="S48" s="39">
        <v>6</v>
      </c>
      <c r="T48" s="26">
        <v>10</v>
      </c>
      <c r="U48" s="26">
        <v>13</v>
      </c>
      <c r="V48" s="38">
        <f t="shared" si="25"/>
        <v>613</v>
      </c>
      <c r="W48" s="38">
        <f t="shared" si="11"/>
        <v>113</v>
      </c>
      <c r="X48" s="38">
        <f t="shared" si="12"/>
        <v>1.8833333333333333</v>
      </c>
      <c r="Y48" s="38">
        <f t="shared" si="13"/>
        <v>1</v>
      </c>
      <c r="Z48" s="40">
        <f t="shared" si="26"/>
        <v>53</v>
      </c>
    </row>
    <row r="49" spans="1:26" ht="12.75">
      <c r="A49" s="36">
        <v>7</v>
      </c>
      <c r="B49" s="26"/>
      <c r="C49" s="26"/>
      <c r="D49" s="38">
        <f t="shared" si="41"/>
        <v>0</v>
      </c>
      <c r="E49" s="38">
        <f t="shared" si="35"/>
        <v>-515</v>
      </c>
      <c r="F49" s="38">
        <f t="shared" si="36"/>
        <v>-8.583333333333334</v>
      </c>
      <c r="G49" s="38">
        <f t="shared" si="37"/>
        <v>-9</v>
      </c>
      <c r="H49" s="38">
        <f t="shared" si="42"/>
        <v>24.999999999999964</v>
      </c>
      <c r="I49" s="38"/>
      <c r="J49" s="39">
        <v>7</v>
      </c>
      <c r="K49" s="26"/>
      <c r="L49" s="26"/>
      <c r="M49" s="38">
        <f>60*K49+L49</f>
        <v>0</v>
      </c>
      <c r="N49" s="38">
        <f t="shared" si="38"/>
        <v>-500</v>
      </c>
      <c r="O49" s="38">
        <f t="shared" si="39"/>
        <v>-8.333333333333334</v>
      </c>
      <c r="P49" s="38">
        <f t="shared" si="40"/>
        <v>-9</v>
      </c>
      <c r="Q49" s="38">
        <f>60*(O49-P49)</f>
        <v>39.999999999999964</v>
      </c>
      <c r="R49" s="38"/>
      <c r="S49" s="39">
        <v>7</v>
      </c>
      <c r="T49" s="26">
        <v>11</v>
      </c>
      <c r="U49" s="26">
        <v>43</v>
      </c>
      <c r="V49" s="38">
        <f t="shared" si="25"/>
        <v>703</v>
      </c>
      <c r="W49" s="38">
        <f t="shared" si="11"/>
        <v>90</v>
      </c>
      <c r="X49" s="38">
        <f t="shared" si="12"/>
        <v>1.5</v>
      </c>
      <c r="Y49" s="38">
        <f t="shared" si="13"/>
        <v>1</v>
      </c>
      <c r="Z49" s="40">
        <f t="shared" si="26"/>
        <v>30</v>
      </c>
    </row>
    <row r="50" spans="1:26" ht="12.75">
      <c r="A50" s="36">
        <v>8</v>
      </c>
      <c r="B50" s="26"/>
      <c r="C50" s="26"/>
      <c r="D50" s="38">
        <f t="shared" si="41"/>
        <v>0</v>
      </c>
      <c r="E50" s="38">
        <f t="shared" si="35"/>
        <v>0</v>
      </c>
      <c r="F50" s="38">
        <f t="shared" si="36"/>
        <v>0</v>
      </c>
      <c r="G50" s="38">
        <f t="shared" si="37"/>
        <v>0</v>
      </c>
      <c r="H50" s="38">
        <f t="shared" si="42"/>
        <v>0</v>
      </c>
      <c r="I50" s="38"/>
      <c r="J50" s="39">
        <v>8</v>
      </c>
      <c r="K50" s="26"/>
      <c r="L50" s="26"/>
      <c r="M50" s="38">
        <f>60*K50+L50</f>
        <v>0</v>
      </c>
      <c r="N50" s="38">
        <f t="shared" si="38"/>
        <v>0</v>
      </c>
      <c r="O50" s="38">
        <f t="shared" si="39"/>
        <v>0</v>
      </c>
      <c r="P50" s="38">
        <f t="shared" si="40"/>
        <v>0</v>
      </c>
      <c r="Q50" s="38">
        <f>60*(O50-P50)</f>
        <v>0</v>
      </c>
      <c r="R50" s="38"/>
      <c r="S50" s="39">
        <v>8</v>
      </c>
      <c r="T50" s="26">
        <v>13</v>
      </c>
      <c r="U50" s="26">
        <v>4</v>
      </c>
      <c r="V50" s="38">
        <f t="shared" si="25"/>
        <v>784</v>
      </c>
      <c r="W50" s="38">
        <f t="shared" si="11"/>
        <v>81</v>
      </c>
      <c r="X50" s="38">
        <f t="shared" si="12"/>
        <v>1.35</v>
      </c>
      <c r="Y50" s="38">
        <f t="shared" si="13"/>
        <v>1</v>
      </c>
      <c r="Z50" s="40">
        <f t="shared" si="26"/>
        <v>21.000000000000007</v>
      </c>
    </row>
    <row r="51" spans="1:26" ht="12.75">
      <c r="A51" s="36">
        <v>9</v>
      </c>
      <c r="B51" s="26"/>
      <c r="C51" s="26"/>
      <c r="D51" s="38">
        <f t="shared" si="41"/>
        <v>0</v>
      </c>
      <c r="E51" s="38">
        <f t="shared" si="35"/>
        <v>0</v>
      </c>
      <c r="F51" s="38">
        <f t="shared" si="36"/>
        <v>0</v>
      </c>
      <c r="G51" s="38">
        <f t="shared" si="37"/>
        <v>0</v>
      </c>
      <c r="H51" s="38">
        <f t="shared" si="42"/>
        <v>0</v>
      </c>
      <c r="I51" s="38"/>
      <c r="J51" s="39">
        <v>9</v>
      </c>
      <c r="K51" s="26"/>
      <c r="L51" s="26"/>
      <c r="M51" s="38">
        <f>60*K51+L51</f>
        <v>0</v>
      </c>
      <c r="N51" s="38">
        <f t="shared" si="38"/>
        <v>0</v>
      </c>
      <c r="O51" s="38">
        <f t="shared" si="39"/>
        <v>0</v>
      </c>
      <c r="P51" s="38">
        <f t="shared" si="40"/>
        <v>0</v>
      </c>
      <c r="Q51" s="38">
        <f>60*(O51-P51)</f>
        <v>0</v>
      </c>
      <c r="R51" s="38"/>
      <c r="S51" s="39">
        <v>9</v>
      </c>
      <c r="T51" s="26">
        <v>14</v>
      </c>
      <c r="U51" s="26">
        <v>37</v>
      </c>
      <c r="V51" s="38">
        <f t="shared" si="25"/>
        <v>877</v>
      </c>
      <c r="W51" s="38">
        <f t="shared" si="11"/>
        <v>93</v>
      </c>
      <c r="X51" s="38">
        <f t="shared" si="12"/>
        <v>1.55</v>
      </c>
      <c r="Y51" s="38">
        <f t="shared" si="13"/>
        <v>1</v>
      </c>
      <c r="Z51" s="40">
        <f t="shared" si="26"/>
        <v>33</v>
      </c>
    </row>
    <row r="52" spans="1:26" ht="13.5" thickBot="1">
      <c r="A52" s="43">
        <v>10</v>
      </c>
      <c r="B52" s="28"/>
      <c r="C52" s="28"/>
      <c r="D52" s="44">
        <f t="shared" si="41"/>
        <v>0</v>
      </c>
      <c r="E52" s="44">
        <f t="shared" si="35"/>
        <v>0</v>
      </c>
      <c r="F52" s="44">
        <f t="shared" si="36"/>
        <v>0</v>
      </c>
      <c r="G52" s="44">
        <f t="shared" si="37"/>
        <v>0</v>
      </c>
      <c r="H52" s="44">
        <f t="shared" si="42"/>
        <v>0</v>
      </c>
      <c r="I52" s="44"/>
      <c r="J52" s="45">
        <v>10</v>
      </c>
      <c r="K52" s="28"/>
      <c r="L52" s="28"/>
      <c r="M52" s="44">
        <f>60*K52+L52</f>
        <v>0</v>
      </c>
      <c r="N52" s="44">
        <f t="shared" si="38"/>
        <v>0</v>
      </c>
      <c r="O52" s="44">
        <f t="shared" si="39"/>
        <v>0</v>
      </c>
      <c r="P52" s="44">
        <f t="shared" si="40"/>
        <v>0</v>
      </c>
      <c r="Q52" s="44">
        <f>60*(O52-P52)</f>
        <v>0</v>
      </c>
      <c r="R52" s="44"/>
      <c r="S52" s="45">
        <v>10</v>
      </c>
      <c r="T52" s="28">
        <v>16</v>
      </c>
      <c r="U52" s="28">
        <v>26</v>
      </c>
      <c r="V52" s="44">
        <f t="shared" si="25"/>
        <v>986</v>
      </c>
      <c r="W52" s="44">
        <f t="shared" si="11"/>
        <v>109</v>
      </c>
      <c r="X52" s="44">
        <f t="shared" si="12"/>
        <v>1.8166666666666667</v>
      </c>
      <c r="Y52" s="44">
        <f t="shared" si="13"/>
        <v>1</v>
      </c>
      <c r="Z52" s="46">
        <f t="shared" si="26"/>
        <v>49</v>
      </c>
    </row>
  </sheetData>
  <sheetProtection/>
  <mergeCells count="14">
    <mergeCell ref="T41:Z41"/>
    <mergeCell ref="B41:H41"/>
    <mergeCell ref="K41:Q41"/>
    <mergeCell ref="A1:Q1"/>
    <mergeCell ref="B2:H2"/>
    <mergeCell ref="K2:Q2"/>
    <mergeCell ref="B15:H15"/>
    <mergeCell ref="K15:Q15"/>
    <mergeCell ref="B28:H28"/>
    <mergeCell ref="K28:Q28"/>
    <mergeCell ref="S1:Z1"/>
    <mergeCell ref="T2:Z2"/>
    <mergeCell ref="T15:Z15"/>
    <mergeCell ref="T28:Z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headerFooter>
    <oddHeader>&amp;LLiptovská Lúžna&amp;CMS v strihaní oviec&amp;R29. júl 2017</oddHeader>
    <oddFooter>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Michal Žugec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ZCHOK 1</cp:lastModifiedBy>
  <cp:lastPrinted>2017-07-29T14:07:21Z</cp:lastPrinted>
  <dcterms:created xsi:type="dcterms:W3CDTF">2009-07-29T18:05:36Z</dcterms:created>
  <dcterms:modified xsi:type="dcterms:W3CDTF">2017-07-31T18:42:51Z</dcterms:modified>
  <cp:category/>
  <cp:version/>
  <cp:contentType/>
  <cp:contentStatus/>
</cp:coreProperties>
</file>